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dmin\Desktop\Michalák Garáže opravy 160724\"/>
    </mc:Choice>
  </mc:AlternateContent>
  <bookViews>
    <workbookView xWindow="0" yWindow="0" windowWidth="0" windowHeight="0"/>
  </bookViews>
  <sheets>
    <sheet name="Rekapitulace stavby" sheetId="1" r:id="rId1"/>
    <sheet name="01 - Architektonicko stav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'01 - Architektonicko stav...'!$C$87:$K$276</definedName>
    <definedName name="_xlnm.Print_Area" localSheetId="1">'01 - Architektonicko stav...'!$C$4:$J$39,'01 - Architektonicko stav...'!$C$45:$J$69,'01 - Architektonicko stav...'!$C$75:$K$276</definedName>
    <definedName name="_xlnm.Print_Titles" localSheetId="1">'01 - Architektonicko stav...'!$87:$87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276"/>
  <c r="BH276"/>
  <c r="BG276"/>
  <c r="BF276"/>
  <c r="T276"/>
  <c r="T275"/>
  <c r="R276"/>
  <c r="R275"/>
  <c r="P276"/>
  <c r="P275"/>
  <c r="BI273"/>
  <c r="BH273"/>
  <c r="BG273"/>
  <c r="BF273"/>
  <c r="T273"/>
  <c r="R273"/>
  <c r="P273"/>
  <c r="BI259"/>
  <c r="BH259"/>
  <c r="BG259"/>
  <c r="BF259"/>
  <c r="T259"/>
  <c r="R259"/>
  <c r="P259"/>
  <c r="BI251"/>
  <c r="BH251"/>
  <c r="BG251"/>
  <c r="BF251"/>
  <c r="T251"/>
  <c r="R251"/>
  <c r="P251"/>
  <c r="BI243"/>
  <c r="BH243"/>
  <c r="BG243"/>
  <c r="BF243"/>
  <c r="T243"/>
  <c r="R243"/>
  <c r="P243"/>
  <c r="BI229"/>
  <c r="BH229"/>
  <c r="BG229"/>
  <c r="BF229"/>
  <c r="T229"/>
  <c r="R229"/>
  <c r="P229"/>
  <c r="BI215"/>
  <c r="BH215"/>
  <c r="BG215"/>
  <c r="BF215"/>
  <c r="T215"/>
  <c r="R215"/>
  <c r="P215"/>
  <c r="BI207"/>
  <c r="BH207"/>
  <c r="BG207"/>
  <c r="BF207"/>
  <c r="T207"/>
  <c r="R207"/>
  <c r="P207"/>
  <c r="BI199"/>
  <c r="BH199"/>
  <c r="BG199"/>
  <c r="BF199"/>
  <c r="T199"/>
  <c r="R199"/>
  <c r="P199"/>
  <c r="BI192"/>
  <c r="BH192"/>
  <c r="BG192"/>
  <c r="BF192"/>
  <c r="T192"/>
  <c r="R192"/>
  <c r="P192"/>
  <c r="BI184"/>
  <c r="BH184"/>
  <c r="BG184"/>
  <c r="BF184"/>
  <c r="T184"/>
  <c r="R184"/>
  <c r="P184"/>
  <c r="BI180"/>
  <c r="BH180"/>
  <c r="BG180"/>
  <c r="BF180"/>
  <c r="T180"/>
  <c r="T179"/>
  <c r="R180"/>
  <c r="R179"/>
  <c r="P180"/>
  <c r="P179"/>
  <c r="BI177"/>
  <c r="BH177"/>
  <c r="BG177"/>
  <c r="BF177"/>
  <c r="T177"/>
  <c r="R177"/>
  <c r="P177"/>
  <c r="BI173"/>
  <c r="BH173"/>
  <c r="BG173"/>
  <c r="BF173"/>
  <c r="T173"/>
  <c r="R173"/>
  <c r="P173"/>
  <c r="BI171"/>
  <c r="BH171"/>
  <c r="BG171"/>
  <c r="BF171"/>
  <c r="T171"/>
  <c r="R171"/>
  <c r="P171"/>
  <c r="BI165"/>
  <c r="BH165"/>
  <c r="BG165"/>
  <c r="BF165"/>
  <c r="T165"/>
  <c r="R165"/>
  <c r="P165"/>
  <c r="BI146"/>
  <c r="BH146"/>
  <c r="BG146"/>
  <c r="BF146"/>
  <c r="T146"/>
  <c r="R146"/>
  <c r="P146"/>
  <c r="BI128"/>
  <c r="BH128"/>
  <c r="BG128"/>
  <c r="BF128"/>
  <c r="T128"/>
  <c r="R128"/>
  <c r="P128"/>
  <c r="BI122"/>
  <c r="BH122"/>
  <c r="BG122"/>
  <c r="BF122"/>
  <c r="T122"/>
  <c r="R122"/>
  <c r="P122"/>
  <c r="BI117"/>
  <c r="BH117"/>
  <c r="BG117"/>
  <c r="BF117"/>
  <c r="T117"/>
  <c r="R117"/>
  <c r="P117"/>
  <c r="BI113"/>
  <c r="BH113"/>
  <c r="BG113"/>
  <c r="BF113"/>
  <c r="T113"/>
  <c r="R113"/>
  <c r="P113"/>
  <c r="BI108"/>
  <c r="BH108"/>
  <c r="BG108"/>
  <c r="BF108"/>
  <c r="T108"/>
  <c r="R108"/>
  <c r="P108"/>
  <c r="BI102"/>
  <c r="BH102"/>
  <c r="BG102"/>
  <c r="BF102"/>
  <c r="T102"/>
  <c r="R102"/>
  <c r="P102"/>
  <c r="BI96"/>
  <c r="BH96"/>
  <c r="BG96"/>
  <c r="BF96"/>
  <c r="T96"/>
  <c r="R96"/>
  <c r="P96"/>
  <c r="BI91"/>
  <c r="BH91"/>
  <c r="BG91"/>
  <c r="BF91"/>
  <c r="T91"/>
  <c r="R91"/>
  <c r="P91"/>
  <c r="J84"/>
  <c r="F84"/>
  <c r="F82"/>
  <c r="E80"/>
  <c r="J54"/>
  <c r="F54"/>
  <c r="F52"/>
  <c r="E50"/>
  <c r="J24"/>
  <c r="E24"/>
  <c r="J85"/>
  <c r="J23"/>
  <c r="J18"/>
  <c r="E18"/>
  <c r="F55"/>
  <c r="J17"/>
  <c r="J12"/>
  <c r="J82"/>
  <c r="E7"/>
  <c r="E48"/>
  <c i="1" r="L50"/>
  <c r="AM50"/>
  <c r="AM49"/>
  <c r="L49"/>
  <c r="AM47"/>
  <c r="L47"/>
  <c r="L45"/>
  <c r="L44"/>
  <c i="2" r="BK173"/>
  <c r="BK273"/>
  <c r="BK215"/>
  <c r="BK171"/>
  <c r="BK251"/>
  <c r="J128"/>
  <c r="J180"/>
  <c r="BK113"/>
  <c r="J117"/>
  <c r="J199"/>
  <c r="J276"/>
  <c r="BK243"/>
  <c r="J173"/>
  <c r="BK91"/>
  <c r="J102"/>
  <c r="BK128"/>
  <c r="J192"/>
  <c r="BK108"/>
  <c r="J229"/>
  <c r="BK184"/>
  <c r="J96"/>
  <c r="J243"/>
  <c r="F34"/>
  <c r="J251"/>
  <c r="J177"/>
  <c r="J122"/>
  <c r="BK122"/>
  <c r="BK96"/>
  <c r="J108"/>
  <c r="J165"/>
  <c r="J91"/>
  <c r="BK276"/>
  <c r="J273"/>
  <c r="BK229"/>
  <c r="BK199"/>
  <c r="J184"/>
  <c r="J207"/>
  <c r="BK146"/>
  <c r="BK259"/>
  <c r="BK207"/>
  <c r="J146"/>
  <c r="J171"/>
  <c r="BK102"/>
  <c r="BK177"/>
  <c i="1" r="AS54"/>
  <c i="2" r="BK192"/>
  <c r="J215"/>
  <c r="J113"/>
  <c r="BK117"/>
  <c r="BK165"/>
  <c r="BK180"/>
  <c r="J259"/>
  <c l="1" r="R101"/>
  <c r="R170"/>
  <c r="T101"/>
  <c r="R90"/>
  <c r="T90"/>
  <c r="BK170"/>
  <c r="J170"/>
  <c r="J64"/>
  <c r="P90"/>
  <c r="BK183"/>
  <c r="BK182"/>
  <c r="J182"/>
  <c r="J66"/>
  <c r="BK127"/>
  <c r="J127"/>
  <c r="J63"/>
  <c r="T170"/>
  <c r="R127"/>
  <c r="BK90"/>
  <c r="P101"/>
  <c r="P170"/>
  <c r="BK101"/>
  <c r="J101"/>
  <c r="J62"/>
  <c r="P183"/>
  <c r="P182"/>
  <c r="R183"/>
  <c r="R182"/>
  <c r="T127"/>
  <c r="P127"/>
  <c r="T183"/>
  <c r="T182"/>
  <c r="BK179"/>
  <c r="J179"/>
  <c r="J65"/>
  <c r="BK275"/>
  <c r="J275"/>
  <c r="J68"/>
  <c r="J52"/>
  <c r="J55"/>
  <c r="BE96"/>
  <c r="F85"/>
  <c r="BE117"/>
  <c r="BE146"/>
  <c r="BE177"/>
  <c r="BE180"/>
  <c r="BE192"/>
  <c r="BE229"/>
  <c r="BE243"/>
  <c r="BE251"/>
  <c r="BE259"/>
  <c r="BE273"/>
  <c r="BE276"/>
  <c r="BE113"/>
  <c r="BE122"/>
  <c r="E78"/>
  <c r="BE128"/>
  <c r="BE173"/>
  <c r="BE184"/>
  <c r="BE199"/>
  <c r="BE91"/>
  <c r="BE102"/>
  <c r="BE165"/>
  <c r="BE171"/>
  <c r="BE207"/>
  <c r="BE215"/>
  <c r="BE108"/>
  <c i="1" r="BA55"/>
  <c i="2" r="J34"/>
  <c i="1" r="AW55"/>
  <c i="2" r="F35"/>
  <c i="1" r="BB55"/>
  <c r="BB54"/>
  <c r="W31"/>
  <c i="2" r="F37"/>
  <c i="1" r="BD55"/>
  <c r="BD54"/>
  <c r="W33"/>
  <c i="2" r="F36"/>
  <c i="1" r="BC55"/>
  <c r="BC54"/>
  <c r="AY54"/>
  <c r="BA54"/>
  <c r="W30"/>
  <c i="2" l="1" r="BK89"/>
  <c r="J89"/>
  <c r="J60"/>
  <c r="P89"/>
  <c r="P88"/>
  <c i="1" r="AU55"/>
  <c i="2" r="R89"/>
  <c r="R88"/>
  <c r="T89"/>
  <c r="T88"/>
  <c r="J90"/>
  <c r="J61"/>
  <c r="J183"/>
  <c r="J67"/>
  <c i="1" r="W32"/>
  <c r="AX54"/>
  <c r="AW54"/>
  <c r="AK30"/>
  <c r="AU54"/>
  <c i="2" r="J33"/>
  <c i="1" r="AV55"/>
  <c r="AT55"/>
  <c i="2" r="F33"/>
  <c i="1" r="AZ55"/>
  <c r="AZ54"/>
  <c r="W29"/>
  <c i="2" l="1" r="BK88"/>
  <c r="J88"/>
  <c r="J59"/>
  <c i="1" r="AV54"/>
  <c r="AK29"/>
  <c i="2" l="1" r="J30"/>
  <c i="1" r="AG55"/>
  <c r="AG54"/>
  <c r="AK26"/>
  <c r="AT54"/>
  <c i="2" l="1" r="J39"/>
  <c i="1" r="AN54"/>
  <c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<sst xmlns="http://schemas.openxmlformats.org/spreadsheetml/2006/main">
  <si>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</si>
  <si>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</si>
  <si>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</si>
  <si>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</si>
  <si>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</si>
  <si>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{0909c3f2-d8df-4878-8cc6-7c06715c0e84}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</si>
  <si>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</si>
  <si>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</si>
  <si>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</si>
  <si>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</si>
  <si>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</si>
  <si>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</si>
  <si>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</si>
  <si>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</si>
  <si>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N10412024a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</si>
  <si>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</si>
  <si>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</si>
  <si>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průmyslové podlahy v 1.NP v parkovacím objektu PO51 L.Hosáka p.č.225 k.ú.Dubina u Ostravy 1.Etapa</t>
  </si>
  <si>
    <t>KSO:</t>
  </si>
  <si>
    <t/>
  </si>
  <si>
    <t>CC-CZ:</t>
  </si>
  <si>
    <t>Místo:</t>
  </si>
  <si>
    <t xml:space="preserve"> </t>
  </si>
  <si>
    <t>Datum:</t>
  </si>
  <si>
    <t>3. 7. 2024</t>
  </si>
  <si>
    <t>Zadavatel:</t>
  </si>
  <si>
    <t>IČ:</t>
  </si>
  <si>
    <t>ÚMob Ostrava Jih, Horní 3,700 30 Ostava-Hrabůvka</t>
  </si>
  <si>
    <t>DIČ:</t>
  </si>
  <si>
    <t>Uchazeč:</t>
  </si>
  <si>
    <t>Vyplň údaj</t>
  </si>
  <si>
    <t>Projektant:</t>
  </si>
  <si>
    <t>Projekty Statika s.r.o.,Pionýrů 839, 738 01 FM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</si>
  <si>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</si>
  <si>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</si>
  <si>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</si>
  <si>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</si>
  <si>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</si>
  <si>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</si>
  <si>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</si>
  <si>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</si>
  <si>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</si>
  <si>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</si>
  <si>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</si>
  <si>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</si>
  <si>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</si>
  <si>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</si>
  <si>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</si>
  <si>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</si>
  <si>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</si>
  <si>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</si>
  <si>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</si>
  <si>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</si>
  <si>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</si>
  <si>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</si>
  <si>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</si>
  <si>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</si>
  <si>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</si>
  <si>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</si>
  <si>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</si>
  <si>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</si>
  <si>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</si>
  <si>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</si>
  <si>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</si>
  <si>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</si>
  <si>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</si>
  <si>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</si>
  <si>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</si>
  <si>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</si>
  <si>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</si>
  <si>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</si>
  <si>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</si>
  <si>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</si>
  <si>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</si>
  <si>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</si>
  <si>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</si>
  <si>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</si>
  <si>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Architektonicko stavební řešení - 1.ETAPA</t>
  </si>
  <si>
    <t>STA</t>
  </si>
  <si>
    <t>1</t>
  </si>
  <si>
    <t>{07a3e734-eb7b-4c05-bfba-b7f494a10110}</t>
  </si>
  <si>
    <t>2</t>
  </si>
  <si>
    <t>KRYCÍ LIST SOUPISU PRACÍ</t>
  </si>
  <si>
    <t>Objekt:</t>
  </si>
  <si>
    <t>01 - Architektonicko stavební řešení - 1.ETAPA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</si>
  <si>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</si>
  <si>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</si>
  <si>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</si>
  <si>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</si>
  <si>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</si>
  <si>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</si>
  <si>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</si>
  <si>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</si>
  <si>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</si>
  <si>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</si>
  <si>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</si>
  <si>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777 - Podlahy lité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</si>
  <si>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</si>
  <si>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</si>
  <si>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</si>
  <si>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</si>
  <si>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</si>
  <si>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</si>
  <si>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</si>
  <si>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</si>
  <si>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</si>
  <si>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</si>
  <si>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</si>
  <si>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</si>
  <si>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</si>
  <si>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</si>
  <si>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</si>
  <si>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</si>
  <si>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</si>
  <si>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</si>
  <si>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</si>
  <si>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113155511</t>
  </si>
  <si>
    <t>Frézování betonového podkladu nebo krytu s naložením hmot na dopravní prostředek plochy do 500 m2 tloušťky vrstvy do 30 mm</t>
  </si>
  <si>
    <t>m2</t>
  </si>
  <si>
    <t>CS ÚRS 2024 02</t>
  </si>
  <si>
    <t>16</t>
  </si>
  <si>
    <t>-2007984610</t>
  </si>
  <si>
    <t>Online PSC</t>
  </si>
  <si>
    <t>https://podminky.urs.cz/item/CS_URS_2024_02/113155511</t>
  </si>
  <si>
    <t>VV</t>
  </si>
  <si>
    <t>půdorys podlahy 1.NP 1.ETAPA</t>
  </si>
  <si>
    <t>573,64-80</t>
  </si>
  <si>
    <t>Součet</t>
  </si>
  <si>
    <t>4</t>
  </si>
  <si>
    <t>113155513</t>
  </si>
  <si>
    <t>Frézování betonového podkladu nebo krytu s naložením hmot na dopravní prostředek plochy do 500 m2 tloušťky vrstvy 50 mm</t>
  </si>
  <si>
    <t>399738057</t>
  </si>
  <si>
    <t>https://podminky.urs.cz/item/CS_URS_2024_02/113155513</t>
  </si>
  <si>
    <t>80</t>
  </si>
  <si>
    <t>6</t>
  </si>
  <si>
    <t>Úpravy povrchů, podlahy a osazování výplní</t>
  </si>
  <si>
    <t>3</t>
  </si>
  <si>
    <t>631311121</t>
  </si>
  <si>
    <t>Doplnění dosavadních mazanin prostým betonem s dodáním hmot, bez potěru, plochy jednotlivě do 1 m2 a tl. do 80 mm</t>
  </si>
  <si>
    <t>m3</t>
  </si>
  <si>
    <t>-267040729</t>
  </si>
  <si>
    <t>https://podminky.urs.cz/item/CS_URS_2024_02/631311121</t>
  </si>
  <si>
    <t>P</t>
  </si>
  <si>
    <t>Poznámka k položce:_x000d_
beton min. C30/37,XC1, XD3</t>
  </si>
  <si>
    <t>80*0,05</t>
  </si>
  <si>
    <t>632453422</t>
  </si>
  <si>
    <t>Potěr průmyslový samonivelační ze suchých směsí podkladní pro těžký provoz, tl. přes 5 do 10 mm</t>
  </si>
  <si>
    <t>1081860508</t>
  </si>
  <si>
    <t>https://podminky.urs.cz/item/CS_URS_2024_02/632453422</t>
  </si>
  <si>
    <t>131</t>
  </si>
  <si>
    <t>5</t>
  </si>
  <si>
    <t>632601R</t>
  </si>
  <si>
    <t>Zálivka trhlin epoxidem</t>
  </si>
  <si>
    <t>m</t>
  </si>
  <si>
    <t>vlastní</t>
  </si>
  <si>
    <t>-1881514049</t>
  </si>
  <si>
    <t>20</t>
  </si>
  <si>
    <t>632683113</t>
  </si>
  <si>
    <t>Sešívání trhlin v betonových podlahách ocelovými sponkami se zálivkou pryskyřicí vzdálenosti sponek přes 15 do 20 cm</t>
  </si>
  <si>
    <t>-1575241365</t>
  </si>
  <si>
    <t>https://podminky.urs.cz/item/CS_URS_2024_02/632683113</t>
  </si>
  <si>
    <t>69</t>
  </si>
  <si>
    <t>7</t>
  </si>
  <si>
    <t>634911153</t>
  </si>
  <si>
    <t>Řezání dilatačních nebo smršťovacích spár v čerstvé betonové mazanině nebo potěru šířky přes 30 do 40 mm, hloubky přes 20 do 50 mm</t>
  </si>
  <si>
    <t>-1248185338</t>
  </si>
  <si>
    <t>https://podminky.urs.cz/item/CS_URS_2024_02/634911153</t>
  </si>
  <si>
    <t>64</t>
  </si>
  <si>
    <t>9</t>
  </si>
  <si>
    <t>Ostatní konstrukce a práce, bourání</t>
  </si>
  <si>
    <t>8</t>
  </si>
  <si>
    <t>915201</t>
  </si>
  <si>
    <t>Vodorovné dopravní značení stříkaným plastem dělící čára šířky 100 mm souvislá bílá základní</t>
  </si>
  <si>
    <t>1924670648</t>
  </si>
  <si>
    <t>5,05*2</t>
  </si>
  <si>
    <t>4,4</t>
  </si>
  <si>
    <t>5,6*4</t>
  </si>
  <si>
    <t>4,4*2</t>
  </si>
  <si>
    <t>5,4*2</t>
  </si>
  <si>
    <t>4,4+5,6+4,1</t>
  </si>
  <si>
    <t>5,6*2</t>
  </si>
  <si>
    <t>915611111</t>
  </si>
  <si>
    <t>Předznačení pro vodorovné značení stříkané barvou nebo prováděné z nátěrových hmot liniové dělicí čáry, vodicí proužky</t>
  </si>
  <si>
    <t>1190182190</t>
  </si>
  <si>
    <t>https://podminky.urs.cz/item/CS_URS_2024_02/915611111</t>
  </si>
  <si>
    <t>10</t>
  </si>
  <si>
    <t>953312125</t>
  </si>
  <si>
    <t>Vložky svislé do dilatačních spár z polystyrenových desek extrudovaných včetně dodání a osazení, v jakémkoliv zdivu přes 40 do 50 mm</t>
  </si>
  <si>
    <t>1865009671</t>
  </si>
  <si>
    <t>https://podminky.urs.cz/item/CS_URS_2024_02/953312125</t>
  </si>
  <si>
    <t>64*0,05</t>
  </si>
  <si>
    <t>997</t>
  </si>
  <si>
    <t>Přesun sutě</t>
  </si>
  <si>
    <t>11</t>
  </si>
  <si>
    <t>997221551</t>
  </si>
  <si>
    <t>Vodorovná doprava suti bez naložení, ale se složením a s hrubým urovnáním ze sypkých materiálů, na vzdálenost do 1 km</t>
  </si>
  <si>
    <t>t</t>
  </si>
  <si>
    <t>-1449985701</t>
  </si>
  <si>
    <t>https://podminky.urs.cz/item/CS_URS_2024_02/997221551</t>
  </si>
  <si>
    <t>12</t>
  </si>
  <si>
    <t>997221559</t>
  </si>
  <si>
    <t>Vodorovná doprava suti bez naložení, ale se složením a s hrubým urovnáním Příplatek k ceně za každý další započatý 1 km přes 1 km</t>
  </si>
  <si>
    <t>246894391</t>
  </si>
  <si>
    <t>https://podminky.urs.cz/item/CS_URS_2024_02/997221559</t>
  </si>
  <si>
    <t>48,25*19</t>
  </si>
  <si>
    <t>13</t>
  </si>
  <si>
    <t>997221861</t>
  </si>
  <si>
    <t>Poplatek za uložení stavebního odpadu na recyklační skládce (skládkovné) z prostého betonu zatříděného do Katalogu odpadů pod kódem 17 01 01</t>
  </si>
  <si>
    <t>581146112</t>
  </si>
  <si>
    <t>https://podminky.urs.cz/item/CS_URS_2024_02/997221861</t>
  </si>
  <si>
    <t>998</t>
  </si>
  <si>
    <t>Přesun hmot</t>
  </si>
  <si>
    <t>14</t>
  </si>
  <si>
    <t>998011008</t>
  </si>
  <si>
    <t>Přesun hmot pro budovy občanské výstavby, bydlení, výrobu a služby s nosnou svislou konstrukcí zděnou z cihel, tvárnic nebo kamene vodorovná dopravní vzdálenost do 100 m s omezením mechanizace pro budovy výšky do 6 m</t>
  </si>
  <si>
    <t>-1916904505</t>
  </si>
  <si>
    <t>https://podminky.urs.cz/item/CS_URS_2024_02/998011008</t>
  </si>
  <si>
    <t>PSV</t>
  </si>
  <si>
    <t>Práce a dodávky PSV</t>
  </si>
  <si>
    <t>777</t>
  </si>
  <si>
    <t>Podlahy lité</t>
  </si>
  <si>
    <t>777111111</t>
  </si>
  <si>
    <t>Příprava podkladu před provedením litých podlah vysátí</t>
  </si>
  <si>
    <t>1647198307</t>
  </si>
  <si>
    <t>https://podminky.urs.cz/item/CS_URS_2024_02/777111111</t>
  </si>
  <si>
    <t>34,5*16,8</t>
  </si>
  <si>
    <t>-(0,4*0,4)*14</t>
  </si>
  <si>
    <t>-(0,25*0,4)*10</t>
  </si>
  <si>
    <t>-(6,8*0,4)</t>
  </si>
  <si>
    <t>777111121</t>
  </si>
  <si>
    <t>Příprava podkladu před provedením litých podlah obroušení ruční ( v místě styku se stěnou, v rozích apod.)</t>
  </si>
  <si>
    <t>-554596954</t>
  </si>
  <si>
    <t>https://podminky.urs.cz/item/CS_URS_2024_02/777111121</t>
  </si>
  <si>
    <t>(0,7+0,4+0,25+4,4+0,25+0,25+6,7+0,25+0,4+0,7+14,5+0,2+6,2+0,2+4,4+1,5+3,3+3,6+0,25+0,4+0,25+5,5+0,25+0,4+0,25+4,8)</t>
  </si>
  <si>
    <t>(0,25+0,25+6,7+0,25+0,4+0,8+28,2+0,6+0,25+4,4+0,25+0,4+0,7)</t>
  </si>
  <si>
    <t>(0,4+0,4)*2*14</t>
  </si>
  <si>
    <t>17</t>
  </si>
  <si>
    <t>777111123</t>
  </si>
  <si>
    <t>Příprava podkladu před provedením litých podlah obroušení strojní</t>
  </si>
  <si>
    <t>-1057374989</t>
  </si>
  <si>
    <t>https://podminky.urs.cz/item/CS_URS_2024_02/777111123</t>
  </si>
  <si>
    <t>18</t>
  </si>
  <si>
    <t>777121105</t>
  </si>
  <si>
    <t>Vyrovnání podkladu epoxidovou stěrkou plněnou pískem, tloušťky do 3 mm, plochy přes 1,0 m2</t>
  </si>
  <si>
    <t>147353844</t>
  </si>
  <si>
    <t>https://podminky.urs.cz/item/CS_URS_2024_02/777121105</t>
  </si>
  <si>
    <t>19</t>
  </si>
  <si>
    <t>777131111</t>
  </si>
  <si>
    <t>Penetrační nátěr podlahy epoxidový předem plněný pískem</t>
  </si>
  <si>
    <t>-1835096398</t>
  </si>
  <si>
    <t>https://podminky.urs.cz/item/CS_URS_2024_02/777131111</t>
  </si>
  <si>
    <t>Mezisoučet</t>
  </si>
  <si>
    <t>sokl</t>
  </si>
  <si>
    <t>(0,7+0,4+0,25+4,4+0,25+0,25+6,7+0,25+0,4+0,7+14,5+0,2+6,2+0,2+4,4+1,5+3,3+3,6+0,25+0,4+0,25+5,5+0,25+0,4+0,25+4,8)*0,1</t>
  </si>
  <si>
    <t>(0,25+0,25+6,7+0,25+0,4+0,8+28,2+0,6+0,25+4,4+0,25+0,4+0,7)*0,1</t>
  </si>
  <si>
    <t>(0,4+0,4)*2*14*0,1</t>
  </si>
  <si>
    <t>777621153</t>
  </si>
  <si>
    <t>Krycí nátěr podlahy parkovacích ploch mezinátěr překlenující trhliny polyuretanový</t>
  </si>
  <si>
    <t>-1084953787</t>
  </si>
  <si>
    <t>https://podminky.urs.cz/item/CS_URS_2024_02/777621153</t>
  </si>
  <si>
    <t>777511181</t>
  </si>
  <si>
    <t>Krycí stěrka Příplatek k cenám za zvýšenou pracnost provádění soklíků na svislé ploše podlahových</t>
  </si>
  <si>
    <t>-1729440461</t>
  </si>
  <si>
    <t>https://podminky.urs.cz/item/CS_URS_2024_02/777511181</t>
  </si>
  <si>
    <t>22</t>
  </si>
  <si>
    <t>777611161</t>
  </si>
  <si>
    <t>Krycí nátěr podlahy protiskluzová úprava prosyp křemenným pískem</t>
  </si>
  <si>
    <t>1115613202</t>
  </si>
  <si>
    <t>https://podminky.urs.cz/item/CS_URS_2024_02/777611161</t>
  </si>
  <si>
    <t>23</t>
  </si>
  <si>
    <t>777612101</t>
  </si>
  <si>
    <t>Uzavírací nátěr podlahy epoxidový barevný</t>
  </si>
  <si>
    <t>-1119347010</t>
  </si>
  <si>
    <t>https://podminky.urs.cz/item/CS_URS_2024_02/777612101</t>
  </si>
  <si>
    <t>24</t>
  </si>
  <si>
    <t>998777111</t>
  </si>
  <si>
    <t>Přesun hmot pro podlahy lité stanovený z hmotnosti přesunovaného materiálu vodorovná dopravní vzdálenost do 50 m s omezením mechanizace v objektech výšky do 6 m</t>
  </si>
  <si>
    <t>6485447</t>
  </si>
  <si>
    <t>https://podminky.urs.cz/item/CS_URS_2024_02/998777111</t>
  </si>
  <si>
    <t>VRN</t>
  </si>
  <si>
    <t>Vedlejší rozpočtové náklady</t>
  </si>
  <si>
    <t>25</t>
  </si>
  <si>
    <t>VRN01</t>
  </si>
  <si>
    <t>Zařízení staveniště</t>
  </si>
  <si>
    <t>%</t>
  </si>
  <si>
    <t>274867612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</si>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</sst>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55511" TargetMode="External" /><Relationship Id="rId2" Type="http://schemas.openxmlformats.org/officeDocument/2006/relationships/hyperlink" Target="https://podminky.urs.cz/item/CS_URS_2024_02/113155513" TargetMode="External" /><Relationship Id="rId3" Type="http://schemas.openxmlformats.org/officeDocument/2006/relationships/hyperlink" Target="https://podminky.urs.cz/item/CS_URS_2024_02/631311121" TargetMode="External" /><Relationship Id="rId4" Type="http://schemas.openxmlformats.org/officeDocument/2006/relationships/hyperlink" Target="https://podminky.urs.cz/item/CS_URS_2024_02/632453422" TargetMode="External" /><Relationship Id="rId5" Type="http://schemas.openxmlformats.org/officeDocument/2006/relationships/hyperlink" Target="https://podminky.urs.cz/item/CS_URS_2024_02/632683113" TargetMode="External" /><Relationship Id="rId6" Type="http://schemas.openxmlformats.org/officeDocument/2006/relationships/hyperlink" Target="https://podminky.urs.cz/item/CS_URS_2024_02/634911153" TargetMode="External" /><Relationship Id="rId7" Type="http://schemas.openxmlformats.org/officeDocument/2006/relationships/hyperlink" Target="https://podminky.urs.cz/item/CS_URS_2024_02/915611111" TargetMode="External" /><Relationship Id="rId8" Type="http://schemas.openxmlformats.org/officeDocument/2006/relationships/hyperlink" Target="https://podminky.urs.cz/item/CS_URS_2024_02/953312125" TargetMode="External" /><Relationship Id="rId9" Type="http://schemas.openxmlformats.org/officeDocument/2006/relationships/hyperlink" Target="https://podminky.urs.cz/item/CS_URS_2024_02/997221551" TargetMode="External" /><Relationship Id="rId10" Type="http://schemas.openxmlformats.org/officeDocument/2006/relationships/hyperlink" Target="https://podminky.urs.cz/item/CS_URS_2024_02/997221559" TargetMode="External" /><Relationship Id="rId11" Type="http://schemas.openxmlformats.org/officeDocument/2006/relationships/hyperlink" Target="https://podminky.urs.cz/item/CS_URS_2024_02/997221861" TargetMode="External" /><Relationship Id="rId12" Type="http://schemas.openxmlformats.org/officeDocument/2006/relationships/hyperlink" Target="https://podminky.urs.cz/item/CS_URS_2024_02/998011008" TargetMode="External" /><Relationship Id="rId13" Type="http://schemas.openxmlformats.org/officeDocument/2006/relationships/hyperlink" Target="https://podminky.urs.cz/item/CS_URS_2024_02/777111111" TargetMode="External" /><Relationship Id="rId14" Type="http://schemas.openxmlformats.org/officeDocument/2006/relationships/hyperlink" Target="https://podminky.urs.cz/item/CS_URS_2024_02/777111121" TargetMode="External" /><Relationship Id="rId15" Type="http://schemas.openxmlformats.org/officeDocument/2006/relationships/hyperlink" Target="https://podminky.urs.cz/item/CS_URS_2024_02/777111123" TargetMode="External" /><Relationship Id="rId16" Type="http://schemas.openxmlformats.org/officeDocument/2006/relationships/hyperlink" Target="https://podminky.urs.cz/item/CS_URS_2024_02/777121105" TargetMode="External" /><Relationship Id="rId17" Type="http://schemas.openxmlformats.org/officeDocument/2006/relationships/hyperlink" Target="https://podminky.urs.cz/item/CS_URS_2024_02/777131111" TargetMode="External" /><Relationship Id="rId18" Type="http://schemas.openxmlformats.org/officeDocument/2006/relationships/hyperlink" Target="https://podminky.urs.cz/item/CS_URS_2024_02/777621153" TargetMode="External" /><Relationship Id="rId19" Type="http://schemas.openxmlformats.org/officeDocument/2006/relationships/hyperlink" Target="https://podminky.urs.cz/item/CS_URS_2024_02/777511181" TargetMode="External" /><Relationship Id="rId20" Type="http://schemas.openxmlformats.org/officeDocument/2006/relationships/hyperlink" Target="https://podminky.urs.cz/item/CS_URS_2024_02/777611161" TargetMode="External" /><Relationship Id="rId21" Type="http://schemas.openxmlformats.org/officeDocument/2006/relationships/hyperlink" Target="https://podminky.urs.cz/item/CS_URS_2024_02/777612101" TargetMode="External" /><Relationship Id="rId22" Type="http://schemas.openxmlformats.org/officeDocument/2006/relationships/hyperlink" Target="https://podminky.urs.cz/item/CS_URS_2024_02/998777111" TargetMode="External" /><Relationship Id="rId2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28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30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30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28</v>
      </c>
      <c r="AL14" s="25"/>
      <c r="AM14" s="25"/>
      <c r="AN14" s="37" t="s">
        <v>30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28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33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22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28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35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36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37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38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39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40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41</v>
      </c>
      <c r="E29" s="50"/>
      <c r="F29" s="35" t="s">
        <v>42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43</v>
      </c>
      <c r="G30" s="50"/>
      <c r="H30" s="50"/>
      <c r="I30" s="50"/>
      <c r="J30" s="50"/>
      <c r="K30" s="50"/>
      <c r="L30" s="51">
        <v>0.14999999999999999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44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45</v>
      </c>
      <c r="G32" s="50"/>
      <c r="H32" s="50"/>
      <c r="I32" s="50"/>
      <c r="J32" s="50"/>
      <c r="K32" s="50"/>
      <c r="L32" s="51">
        <v>0.14999999999999999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46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47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48</v>
      </c>
      <c r="U35" s="57"/>
      <c r="V35" s="57"/>
      <c r="W35" s="57"/>
      <c r="X35" s="59" t="s">
        <v>49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50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N10412024a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Oprava průmyslové podlahy v 1.NP v parkovacím objektu PO51 L.Hosáka p.č.225 k.ú.Dubina u Ostravy 1.Etapa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 xml:space="preserve"> 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3. 7. 2024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40.0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ÚMob Ostrava Jih, Horní 3,700 30 Ostava-Hrabůvka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31</v>
      </c>
      <c r="AJ49" s="43"/>
      <c r="AK49" s="43"/>
      <c r="AL49" s="43"/>
      <c r="AM49" s="76" t="str">
        <f>IF(E17="","",E17)</f>
        <v>Projekty Statika s.r.o.,Pionýrů 839, 738 01 FM</v>
      </c>
      <c r="AN49" s="67"/>
      <c r="AO49" s="67"/>
      <c r="AP49" s="67"/>
      <c r="AQ49" s="43"/>
      <c r="AR49" s="47"/>
      <c r="AS49" s="77" t="s">
        <v>51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29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34</v>
      </c>
      <c r="AJ50" s="43"/>
      <c r="AK50" s="43"/>
      <c r="AL50" s="43"/>
      <c r="AM50" s="76" t="str">
        <f>IF(E20="","",E20)</f>
        <v xml:space="preserve"> 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52</v>
      </c>
      <c r="D52" s="90"/>
      <c r="E52" s="90"/>
      <c r="F52" s="90"/>
      <c r="G52" s="90"/>
      <c r="H52" s="91"/>
      <c r="I52" s="92" t="s">
        <v>53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54</v>
      </c>
      <c r="AH52" s="90"/>
      <c r="AI52" s="90"/>
      <c r="AJ52" s="90"/>
      <c r="AK52" s="90"/>
      <c r="AL52" s="90"/>
      <c r="AM52" s="90"/>
      <c r="AN52" s="92" t="s">
        <v>55</v>
      </c>
      <c r="AO52" s="90"/>
      <c r="AP52" s="90"/>
      <c r="AQ52" s="94" t="s">
        <v>56</v>
      </c>
      <c r="AR52" s="47"/>
      <c r="AS52" s="95" t="s">
        <v>57</v>
      </c>
      <c r="AT52" s="96" t="s">
        <v>58</v>
      </c>
      <c r="AU52" s="96" t="s">
        <v>59</v>
      </c>
      <c r="AV52" s="96" t="s">
        <v>60</v>
      </c>
      <c r="AW52" s="96" t="s">
        <v>61</v>
      </c>
      <c r="AX52" s="96" t="s">
        <v>62</v>
      </c>
      <c r="AY52" s="96" t="s">
        <v>63</v>
      </c>
      <c r="AZ52" s="96" t="s">
        <v>64</v>
      </c>
      <c r="BA52" s="96" t="s">
        <v>65</v>
      </c>
      <c r="BB52" s="96" t="s">
        <v>66</v>
      </c>
      <c r="BC52" s="96" t="s">
        <v>67</v>
      </c>
      <c r="BD52" s="97" t="s">
        <v>68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69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ROUND(AS55,2)</f>
        <v>0</v>
      </c>
      <c r="AT54" s="109">
        <f>ROUND(SUM(AV54:AW54),2)</f>
        <v>0</v>
      </c>
      <c r="AU54" s="110">
        <f>ROUND(AU55,5)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ROUND(AZ55,2)</f>
        <v>0</v>
      </c>
      <c r="BA54" s="109">
        <f>ROUND(BA55,2)</f>
        <v>0</v>
      </c>
      <c r="BB54" s="109">
        <f>ROUND(BB55,2)</f>
        <v>0</v>
      </c>
      <c r="BC54" s="109">
        <f>ROUND(BC55,2)</f>
        <v>0</v>
      </c>
      <c r="BD54" s="111">
        <f>ROUND(BD55,2)</f>
        <v>0</v>
      </c>
      <c r="BE54" s="6"/>
      <c r="BS54" s="112" t="s">
        <v>70</v>
      </c>
      <c r="BT54" s="112" t="s">
        <v>71</v>
      </c>
      <c r="BU54" s="113" t="s">
        <v>72</v>
      </c>
      <c r="BV54" s="112" t="s">
        <v>73</v>
      </c>
      <c r="BW54" s="112" t="s">
        <v>5</v>
      </c>
      <c r="BX54" s="112" t="s">
        <v>74</v>
      </c>
      <c r="CL54" s="112" t="s">
        <v>19</v>
      </c>
    </row>
    <row r="55" s="7" customFormat="1" ht="24.75" customHeight="1">
      <c r="A55" s="114" t="s">
        <v>75</v>
      </c>
      <c r="B55" s="115"/>
      <c r="C55" s="116"/>
      <c r="D55" s="117" t="s">
        <v>76</v>
      </c>
      <c r="E55" s="117"/>
      <c r="F55" s="117"/>
      <c r="G55" s="117"/>
      <c r="H55" s="117"/>
      <c r="I55" s="118"/>
      <c r="J55" s="117" t="s">
        <v>77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'01 - Architektonicko stav...'!J30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78</v>
      </c>
      <c r="AR55" s="121"/>
      <c r="AS55" s="122">
        <v>0</v>
      </c>
      <c r="AT55" s="123">
        <f>ROUND(SUM(AV55:AW55),2)</f>
        <v>0</v>
      </c>
      <c r="AU55" s="124">
        <f>'01 - Architektonicko stav...'!P88</f>
        <v>0</v>
      </c>
      <c r="AV55" s="123">
        <f>'01 - Architektonicko stav...'!J33</f>
        <v>0</v>
      </c>
      <c r="AW55" s="123">
        <f>'01 - Architektonicko stav...'!J34</f>
        <v>0</v>
      </c>
      <c r="AX55" s="123">
        <f>'01 - Architektonicko stav...'!J35</f>
        <v>0</v>
      </c>
      <c r="AY55" s="123">
        <f>'01 - Architektonicko stav...'!J36</f>
        <v>0</v>
      </c>
      <c r="AZ55" s="123">
        <f>'01 - Architektonicko stav...'!F33</f>
        <v>0</v>
      </c>
      <c r="BA55" s="123">
        <f>'01 - Architektonicko stav...'!F34</f>
        <v>0</v>
      </c>
      <c r="BB55" s="123">
        <f>'01 - Architektonicko stav...'!F35</f>
        <v>0</v>
      </c>
      <c r="BC55" s="123">
        <f>'01 - Architektonicko stav...'!F36</f>
        <v>0</v>
      </c>
      <c r="BD55" s="125">
        <f>'01 - Architektonicko stav...'!F37</f>
        <v>0</v>
      </c>
      <c r="BE55" s="7"/>
      <c r="BT55" s="126" t="s">
        <v>79</v>
      </c>
      <c r="BV55" s="126" t="s">
        <v>73</v>
      </c>
      <c r="BW55" s="126" t="s">
        <v>80</v>
      </c>
      <c r="BX55" s="126" t="s">
        <v>5</v>
      </c>
      <c r="CL55" s="126" t="s">
        <v>19</v>
      </c>
      <c r="CM55" s="126" t="s">
        <v>81</v>
      </c>
    </row>
    <row r="56" s="2" customFormat="1" ht="30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7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41"/>
      <c r="BD56" s="41"/>
      <c r="BE56" s="41"/>
    </row>
    <row r="57" s="2" customFormat="1" ht="6.96" customHeight="1">
      <c r="A57" s="41"/>
      <c r="B57" s="62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  <c r="AN57" s="63"/>
      <c r="AO57" s="63"/>
      <c r="AP57" s="63"/>
      <c r="AQ57" s="63"/>
      <c r="AR57" s="47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</row>
  </sheetData>
  <sheetProtection sheet="1" formatColumns="0" formatRows="0" objects="1" scenarios="1" spinCount="100000" saltValue="xvuyJXJQcmDp64RBsreLruRMpWW9OZdx55O81//wHy+884hKTnT2HpkHYRsHtubsGqNA7VaEszigManpBRkY6Q==" hashValue="aXx3R2UarusphuC+eHPyhhTWfmdKhF9nQaVAbgVb/rovtJ/5R7sc2fwTRguoo+o7WlxUiDT8dI2bXSSiivXtO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1 - Architektonicko stav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80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23"/>
      <c r="AT3" s="20" t="s">
        <v>81</v>
      </c>
    </row>
    <row r="4" s="1" customFormat="1" ht="24.96" customHeight="1">
      <c r="B4" s="23"/>
      <c r="D4" s="129" t="s">
        <v>82</v>
      </c>
      <c r="L4" s="23"/>
      <c r="M4" s="130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1" t="s">
        <v>16</v>
      </c>
      <c r="L6" s="23"/>
    </row>
    <row r="7" s="1" customFormat="1" ht="26.25" customHeight="1">
      <c r="B7" s="23"/>
      <c r="E7" s="132" t="str">
        <f>'Rekapitulace stavby'!K6</f>
        <v>Oprava průmyslové podlahy v 1.NP v parkovacím objektu PO51 L.Hosáka p.č.225 k.ú.Dubina u Ostravy 1.Etapa</v>
      </c>
      <c r="F7" s="131"/>
      <c r="G7" s="131"/>
      <c r="H7" s="131"/>
      <c r="L7" s="23"/>
    </row>
    <row r="8" s="2" customFormat="1" ht="12" customHeight="1">
      <c r="A8" s="41"/>
      <c r="B8" s="47"/>
      <c r="C8" s="41"/>
      <c r="D8" s="131" t="s">
        <v>83</v>
      </c>
      <c r="E8" s="41"/>
      <c r="F8" s="41"/>
      <c r="G8" s="41"/>
      <c r="H8" s="41"/>
      <c r="I8" s="41"/>
      <c r="J8" s="41"/>
      <c r="K8" s="41"/>
      <c r="L8" s="133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4" t="s">
        <v>84</v>
      </c>
      <c r="F9" s="41"/>
      <c r="G9" s="41"/>
      <c r="H9" s="41"/>
      <c r="I9" s="41"/>
      <c r="J9" s="41"/>
      <c r="K9" s="41"/>
      <c r="L9" s="133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3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1" t="s">
        <v>18</v>
      </c>
      <c r="E11" s="41"/>
      <c r="F11" s="135" t="s">
        <v>19</v>
      </c>
      <c r="G11" s="41"/>
      <c r="H11" s="41"/>
      <c r="I11" s="131" t="s">
        <v>20</v>
      </c>
      <c r="J11" s="135" t="s">
        <v>19</v>
      </c>
      <c r="K11" s="41"/>
      <c r="L11" s="133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1" t="s">
        <v>21</v>
      </c>
      <c r="E12" s="41"/>
      <c r="F12" s="135" t="s">
        <v>22</v>
      </c>
      <c r="G12" s="41"/>
      <c r="H12" s="41"/>
      <c r="I12" s="131" t="s">
        <v>23</v>
      </c>
      <c r="J12" s="136" t="str">
        <f>'Rekapitulace stavby'!AN8</f>
        <v>3. 7. 2024</v>
      </c>
      <c r="K12" s="41"/>
      <c r="L12" s="133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3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1" t="s">
        <v>25</v>
      </c>
      <c r="E14" s="41"/>
      <c r="F14" s="41"/>
      <c r="G14" s="41"/>
      <c r="H14" s="41"/>
      <c r="I14" s="131" t="s">
        <v>26</v>
      </c>
      <c r="J14" s="135" t="s">
        <v>19</v>
      </c>
      <c r="K14" s="41"/>
      <c r="L14" s="133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5" t="s">
        <v>27</v>
      </c>
      <c r="F15" s="41"/>
      <c r="G15" s="41"/>
      <c r="H15" s="41"/>
      <c r="I15" s="131" t="s">
        <v>28</v>
      </c>
      <c r="J15" s="135" t="s">
        <v>19</v>
      </c>
      <c r="K15" s="41"/>
      <c r="L15" s="133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3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1" t="s">
        <v>29</v>
      </c>
      <c r="E17" s="41"/>
      <c r="F17" s="41"/>
      <c r="G17" s="41"/>
      <c r="H17" s="41"/>
      <c r="I17" s="131" t="s">
        <v>26</v>
      </c>
      <c r="J17" s="36" t="str">
        <f>'Rekapitulace stavby'!AN13</f>
        <v>Vyplň údaj</v>
      </c>
      <c r="K17" s="41"/>
      <c r="L17" s="133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5"/>
      <c r="G18" s="135"/>
      <c r="H18" s="135"/>
      <c r="I18" s="131" t="s">
        <v>28</v>
      </c>
      <c r="J18" s="36" t="str">
        <f>'Rekapitulace stavby'!AN14</f>
        <v>Vyplň údaj</v>
      </c>
      <c r="K18" s="41"/>
      <c r="L18" s="133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3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1" t="s">
        <v>31</v>
      </c>
      <c r="E20" s="41"/>
      <c r="F20" s="41"/>
      <c r="G20" s="41"/>
      <c r="H20" s="41"/>
      <c r="I20" s="131" t="s">
        <v>26</v>
      </c>
      <c r="J20" s="135" t="s">
        <v>19</v>
      </c>
      <c r="K20" s="41"/>
      <c r="L20" s="133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5" t="s">
        <v>32</v>
      </c>
      <c r="F21" s="41"/>
      <c r="G21" s="41"/>
      <c r="H21" s="41"/>
      <c r="I21" s="131" t="s">
        <v>28</v>
      </c>
      <c r="J21" s="135" t="s">
        <v>19</v>
      </c>
      <c r="K21" s="41"/>
      <c r="L21" s="133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3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1" t="s">
        <v>34</v>
      </c>
      <c r="E23" s="41"/>
      <c r="F23" s="41"/>
      <c r="G23" s="41"/>
      <c r="H23" s="41"/>
      <c r="I23" s="131" t="s">
        <v>26</v>
      </c>
      <c r="J23" s="135" t="str">
        <f>IF('Rekapitulace stavby'!AN19="","",'Rekapitulace stavby'!AN19)</f>
        <v/>
      </c>
      <c r="K23" s="41"/>
      <c r="L23" s="133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5" t="str">
        <f>IF('Rekapitulace stavby'!E20="","",'Rekapitulace stavby'!E20)</f>
        <v xml:space="preserve"> </v>
      </c>
      <c r="F24" s="41"/>
      <c r="G24" s="41"/>
      <c r="H24" s="41"/>
      <c r="I24" s="131" t="s">
        <v>28</v>
      </c>
      <c r="J24" s="135" t="str">
        <f>IF('Rekapitulace stavby'!AN20="","",'Rekapitulace stavby'!AN20)</f>
        <v/>
      </c>
      <c r="K24" s="41"/>
      <c r="L24" s="133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3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1" t="s">
        <v>35</v>
      </c>
      <c r="E26" s="41"/>
      <c r="F26" s="41"/>
      <c r="G26" s="41"/>
      <c r="H26" s="41"/>
      <c r="I26" s="41"/>
      <c r="J26" s="41"/>
      <c r="K26" s="41"/>
      <c r="L26" s="133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3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1"/>
      <c r="E29" s="141"/>
      <c r="F29" s="141"/>
      <c r="G29" s="141"/>
      <c r="H29" s="141"/>
      <c r="I29" s="141"/>
      <c r="J29" s="141"/>
      <c r="K29" s="141"/>
      <c r="L29" s="133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2" t="s">
        <v>37</v>
      </c>
      <c r="E30" s="41"/>
      <c r="F30" s="41"/>
      <c r="G30" s="41"/>
      <c r="H30" s="41"/>
      <c r="I30" s="41"/>
      <c r="J30" s="143">
        <f>ROUND(J88, 2)</f>
        <v>0</v>
      </c>
      <c r="K30" s="41"/>
      <c r="L30" s="133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1"/>
      <c r="E31" s="141"/>
      <c r="F31" s="141"/>
      <c r="G31" s="141"/>
      <c r="H31" s="141"/>
      <c r="I31" s="141"/>
      <c r="J31" s="141"/>
      <c r="K31" s="141"/>
      <c r="L31" s="133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4" t="s">
        <v>39</v>
      </c>
      <c r="G32" s="41"/>
      <c r="H32" s="41"/>
      <c r="I32" s="144" t="s">
        <v>38</v>
      </c>
      <c r="J32" s="144" t="s">
        <v>40</v>
      </c>
      <c r="K32" s="41"/>
      <c r="L32" s="133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5" t="s">
        <v>41</v>
      </c>
      <c r="E33" s="131" t="s">
        <v>42</v>
      </c>
      <c r="F33" s="146">
        <f>ROUND((SUM(BE88:BE276)),  2)</f>
        <v>0</v>
      </c>
      <c r="G33" s="41"/>
      <c r="H33" s="41"/>
      <c r="I33" s="147">
        <v>0.20999999999999999</v>
      </c>
      <c r="J33" s="146">
        <f>ROUND(((SUM(BE88:BE276))*I33),  2)</f>
        <v>0</v>
      </c>
      <c r="K33" s="41"/>
      <c r="L33" s="133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1" t="s">
        <v>43</v>
      </c>
      <c r="F34" s="146">
        <f>ROUND((SUM(BF88:BF276)),  2)</f>
        <v>0</v>
      </c>
      <c r="G34" s="41"/>
      <c r="H34" s="41"/>
      <c r="I34" s="147">
        <v>0.14999999999999999</v>
      </c>
      <c r="J34" s="146">
        <f>ROUND(((SUM(BF88:BF276))*I34),  2)</f>
        <v>0</v>
      </c>
      <c r="K34" s="41"/>
      <c r="L34" s="133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1" t="s">
        <v>44</v>
      </c>
      <c r="F35" s="146">
        <f>ROUND((SUM(BG88:BG276)),  2)</f>
        <v>0</v>
      </c>
      <c r="G35" s="41"/>
      <c r="H35" s="41"/>
      <c r="I35" s="147">
        <v>0.20999999999999999</v>
      </c>
      <c r="J35" s="146">
        <f>0</f>
        <v>0</v>
      </c>
      <c r="K35" s="41"/>
      <c r="L35" s="133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1" t="s">
        <v>45</v>
      </c>
      <c r="F36" s="146">
        <f>ROUND((SUM(BH88:BH276)),  2)</f>
        <v>0</v>
      </c>
      <c r="G36" s="41"/>
      <c r="H36" s="41"/>
      <c r="I36" s="147">
        <v>0.14999999999999999</v>
      </c>
      <c r="J36" s="146">
        <f>0</f>
        <v>0</v>
      </c>
      <c r="K36" s="41"/>
      <c r="L36" s="133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1" t="s">
        <v>46</v>
      </c>
      <c r="F37" s="146">
        <f>ROUND((SUM(BI88:BI276)),  2)</f>
        <v>0</v>
      </c>
      <c r="G37" s="41"/>
      <c r="H37" s="41"/>
      <c r="I37" s="147">
        <v>0</v>
      </c>
      <c r="J37" s="146">
        <f>0</f>
        <v>0</v>
      </c>
      <c r="K37" s="41"/>
      <c r="L37" s="133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3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48"/>
      <c r="D39" s="149" t="s">
        <v>47</v>
      </c>
      <c r="E39" s="150"/>
      <c r="F39" s="150"/>
      <c r="G39" s="151" t="s">
        <v>48</v>
      </c>
      <c r="H39" s="152" t="s">
        <v>49</v>
      </c>
      <c r="I39" s="150"/>
      <c r="J39" s="153">
        <f>SUM(J30:J37)</f>
        <v>0</v>
      </c>
      <c r="K39" s="154"/>
      <c r="L39" s="133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85</v>
      </c>
      <c r="D45" s="43"/>
      <c r="E45" s="43"/>
      <c r="F45" s="43"/>
      <c r="G45" s="43"/>
      <c r="H45" s="43"/>
      <c r="I45" s="43"/>
      <c r="J45" s="43"/>
      <c r="K45" s="43"/>
      <c r="L45" s="133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3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3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59" t="str">
        <f>E7</f>
        <v>Oprava průmyslové podlahy v 1.NP v parkovacím objektu PO51 L.Hosáka p.č.225 k.ú.Dubina u Ostravy 1.Etapa</v>
      </c>
      <c r="F48" s="35"/>
      <c r="G48" s="35"/>
      <c r="H48" s="35"/>
      <c r="I48" s="43"/>
      <c r="J48" s="43"/>
      <c r="K48" s="43"/>
      <c r="L48" s="133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83</v>
      </c>
      <c r="D49" s="43"/>
      <c r="E49" s="43"/>
      <c r="F49" s="43"/>
      <c r="G49" s="43"/>
      <c r="H49" s="43"/>
      <c r="I49" s="43"/>
      <c r="J49" s="43"/>
      <c r="K49" s="43"/>
      <c r="L49" s="133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01 - Architektonicko stavební řešení - 1.ETAPA</v>
      </c>
      <c r="F50" s="43"/>
      <c r="G50" s="43"/>
      <c r="H50" s="43"/>
      <c r="I50" s="43"/>
      <c r="J50" s="43"/>
      <c r="K50" s="43"/>
      <c r="L50" s="133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3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3. 7. 2024</v>
      </c>
      <c r="K52" s="43"/>
      <c r="L52" s="133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3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0.05" customHeight="1">
      <c r="A54" s="41"/>
      <c r="B54" s="42"/>
      <c r="C54" s="35" t="s">
        <v>25</v>
      </c>
      <c r="D54" s="43"/>
      <c r="E54" s="43"/>
      <c r="F54" s="30" t="str">
        <f>E15</f>
        <v>ÚMob Ostrava Jih, Horní 3,700 30 Ostava-Hrabůvka</v>
      </c>
      <c r="G54" s="43"/>
      <c r="H54" s="43"/>
      <c r="I54" s="35" t="s">
        <v>31</v>
      </c>
      <c r="J54" s="39" t="str">
        <f>E21</f>
        <v>Projekty Statika s.r.o.,Pionýrů 839, 738 01 FM</v>
      </c>
      <c r="K54" s="43"/>
      <c r="L54" s="133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 xml:space="preserve"> </v>
      </c>
      <c r="K55" s="43"/>
      <c r="L55" s="133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3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0" t="s">
        <v>86</v>
      </c>
      <c r="D57" s="161"/>
      <c r="E57" s="161"/>
      <c r="F57" s="161"/>
      <c r="G57" s="161"/>
      <c r="H57" s="161"/>
      <c r="I57" s="161"/>
      <c r="J57" s="162" t="s">
        <v>87</v>
      </c>
      <c r="K57" s="161"/>
      <c r="L57" s="133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3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3" t="s">
        <v>69</v>
      </c>
      <c r="D59" s="43"/>
      <c r="E59" s="43"/>
      <c r="F59" s="43"/>
      <c r="G59" s="43"/>
      <c r="H59" s="43"/>
      <c r="I59" s="43"/>
      <c r="J59" s="105">
        <f>J88</f>
        <v>0</v>
      </c>
      <c r="K59" s="43"/>
      <c r="L59" s="133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88</v>
      </c>
    </row>
    <row r="60" s="9" customFormat="1" ht="24.96" customHeight="1">
      <c r="A60" s="9"/>
      <c r="B60" s="164"/>
      <c r="C60" s="165"/>
      <c r="D60" s="166" t="s">
        <v>89</v>
      </c>
      <c r="E60" s="167"/>
      <c r="F60" s="167"/>
      <c r="G60" s="167"/>
      <c r="H60" s="167"/>
      <c r="I60" s="167"/>
      <c r="J60" s="168">
        <f>J89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90</v>
      </c>
      <c r="E61" s="173"/>
      <c r="F61" s="173"/>
      <c r="G61" s="173"/>
      <c r="H61" s="173"/>
      <c r="I61" s="173"/>
      <c r="J61" s="174">
        <f>J90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91</v>
      </c>
      <c r="E62" s="173"/>
      <c r="F62" s="173"/>
      <c r="G62" s="173"/>
      <c r="H62" s="173"/>
      <c r="I62" s="173"/>
      <c r="J62" s="174">
        <f>J101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92</v>
      </c>
      <c r="E63" s="173"/>
      <c r="F63" s="173"/>
      <c r="G63" s="173"/>
      <c r="H63" s="173"/>
      <c r="I63" s="173"/>
      <c r="J63" s="174">
        <f>J127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93</v>
      </c>
      <c r="E64" s="173"/>
      <c r="F64" s="173"/>
      <c r="G64" s="173"/>
      <c r="H64" s="173"/>
      <c r="I64" s="173"/>
      <c r="J64" s="174">
        <f>J170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0"/>
      <c r="C65" s="171"/>
      <c r="D65" s="172" t="s">
        <v>94</v>
      </c>
      <c r="E65" s="173"/>
      <c r="F65" s="173"/>
      <c r="G65" s="173"/>
      <c r="H65" s="173"/>
      <c r="I65" s="173"/>
      <c r="J65" s="174">
        <f>J179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4"/>
      <c r="C66" s="165"/>
      <c r="D66" s="166" t="s">
        <v>95</v>
      </c>
      <c r="E66" s="167"/>
      <c r="F66" s="167"/>
      <c r="G66" s="167"/>
      <c r="H66" s="167"/>
      <c r="I66" s="167"/>
      <c r="J66" s="168">
        <f>J182</f>
        <v>0</v>
      </c>
      <c r="K66" s="165"/>
      <c r="L66" s="16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0"/>
      <c r="C67" s="171"/>
      <c r="D67" s="172" t="s">
        <v>96</v>
      </c>
      <c r="E67" s="173"/>
      <c r="F67" s="173"/>
      <c r="G67" s="173"/>
      <c r="H67" s="173"/>
      <c r="I67" s="173"/>
      <c r="J67" s="174">
        <f>J183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4"/>
      <c r="C68" s="165"/>
      <c r="D68" s="166" t="s">
        <v>97</v>
      </c>
      <c r="E68" s="167"/>
      <c r="F68" s="167"/>
      <c r="G68" s="167"/>
      <c r="H68" s="167"/>
      <c r="I68" s="167"/>
      <c r="J68" s="168">
        <f>J275</f>
        <v>0</v>
      </c>
      <c r="K68" s="165"/>
      <c r="L68" s="16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33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3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4" s="2" customFormat="1" ht="6.96" customHeight="1">
      <c r="A74" s="41"/>
      <c r="B74" s="64"/>
      <c r="C74" s="65"/>
      <c r="D74" s="65"/>
      <c r="E74" s="65"/>
      <c r="F74" s="65"/>
      <c r="G74" s="65"/>
      <c r="H74" s="65"/>
      <c r="I74" s="65"/>
      <c r="J74" s="65"/>
      <c r="K74" s="65"/>
      <c r="L74" s="133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4.96" customHeight="1">
      <c r="A75" s="41"/>
      <c r="B75" s="42"/>
      <c r="C75" s="26" t="s">
        <v>98</v>
      </c>
      <c r="D75" s="43"/>
      <c r="E75" s="43"/>
      <c r="F75" s="43"/>
      <c r="G75" s="43"/>
      <c r="H75" s="43"/>
      <c r="I75" s="43"/>
      <c r="J75" s="43"/>
      <c r="K75" s="43"/>
      <c r="L75" s="133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3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16</v>
      </c>
      <c r="D77" s="43"/>
      <c r="E77" s="43"/>
      <c r="F77" s="43"/>
      <c r="G77" s="43"/>
      <c r="H77" s="43"/>
      <c r="I77" s="43"/>
      <c r="J77" s="43"/>
      <c r="K77" s="43"/>
      <c r="L77" s="133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26.25" customHeight="1">
      <c r="A78" s="41"/>
      <c r="B78" s="42"/>
      <c r="C78" s="43"/>
      <c r="D78" s="43"/>
      <c r="E78" s="159" t="str">
        <f>E7</f>
        <v>Oprava průmyslové podlahy v 1.NP v parkovacím objektu PO51 L.Hosáka p.č.225 k.ú.Dubina u Ostravy 1.Etapa</v>
      </c>
      <c r="F78" s="35"/>
      <c r="G78" s="35"/>
      <c r="H78" s="35"/>
      <c r="I78" s="43"/>
      <c r="J78" s="43"/>
      <c r="K78" s="43"/>
      <c r="L78" s="133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83</v>
      </c>
      <c r="D79" s="43"/>
      <c r="E79" s="43"/>
      <c r="F79" s="43"/>
      <c r="G79" s="43"/>
      <c r="H79" s="43"/>
      <c r="I79" s="43"/>
      <c r="J79" s="43"/>
      <c r="K79" s="43"/>
      <c r="L79" s="133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72" t="str">
        <f>E9</f>
        <v>01 - Architektonicko stavební řešení - 1.ETAPA</v>
      </c>
      <c r="F80" s="43"/>
      <c r="G80" s="43"/>
      <c r="H80" s="43"/>
      <c r="I80" s="43"/>
      <c r="J80" s="43"/>
      <c r="K80" s="43"/>
      <c r="L80" s="133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3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21</v>
      </c>
      <c r="D82" s="43"/>
      <c r="E82" s="43"/>
      <c r="F82" s="30" t="str">
        <f>F12</f>
        <v xml:space="preserve"> </v>
      </c>
      <c r="G82" s="43"/>
      <c r="H82" s="43"/>
      <c r="I82" s="35" t="s">
        <v>23</v>
      </c>
      <c r="J82" s="75" t="str">
        <f>IF(J12="","",J12)</f>
        <v>3. 7. 2024</v>
      </c>
      <c r="K82" s="43"/>
      <c r="L82" s="133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3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40.05" customHeight="1">
      <c r="A84" s="41"/>
      <c r="B84" s="42"/>
      <c r="C84" s="35" t="s">
        <v>25</v>
      </c>
      <c r="D84" s="43"/>
      <c r="E84" s="43"/>
      <c r="F84" s="30" t="str">
        <f>E15</f>
        <v>ÚMob Ostrava Jih, Horní 3,700 30 Ostava-Hrabůvka</v>
      </c>
      <c r="G84" s="43"/>
      <c r="H84" s="43"/>
      <c r="I84" s="35" t="s">
        <v>31</v>
      </c>
      <c r="J84" s="39" t="str">
        <f>E21</f>
        <v>Projekty Statika s.r.o.,Pionýrů 839, 738 01 FM</v>
      </c>
      <c r="K84" s="43"/>
      <c r="L84" s="133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29</v>
      </c>
      <c r="D85" s="43"/>
      <c r="E85" s="43"/>
      <c r="F85" s="30" t="str">
        <f>IF(E18="","",E18)</f>
        <v>Vyplň údaj</v>
      </c>
      <c r="G85" s="43"/>
      <c r="H85" s="43"/>
      <c r="I85" s="35" t="s">
        <v>34</v>
      </c>
      <c r="J85" s="39" t="str">
        <f>E24</f>
        <v xml:space="preserve"> </v>
      </c>
      <c r="K85" s="43"/>
      <c r="L85" s="133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0.32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33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1" customFormat="1" ht="29.28" customHeight="1">
      <c r="A87" s="176"/>
      <c r="B87" s="177"/>
      <c r="C87" s="178" t="s">
        <v>99</v>
      </c>
      <c r="D87" s="179" t="s">
        <v>56</v>
      </c>
      <c r="E87" s="179" t="s">
        <v>52</v>
      </c>
      <c r="F87" s="179" t="s">
        <v>53</v>
      </c>
      <c r="G87" s="179" t="s">
        <v>100</v>
      </c>
      <c r="H87" s="179" t="s">
        <v>101</v>
      </c>
      <c r="I87" s="179" t="s">
        <v>102</v>
      </c>
      <c r="J87" s="179" t="s">
        <v>87</v>
      </c>
      <c r="K87" s="180" t="s">
        <v>103</v>
      </c>
      <c r="L87" s="181"/>
      <c r="M87" s="95" t="s">
        <v>19</v>
      </c>
      <c r="N87" s="96" t="s">
        <v>41</v>
      </c>
      <c r="O87" s="96" t="s">
        <v>104</v>
      </c>
      <c r="P87" s="96" t="s">
        <v>105</v>
      </c>
      <c r="Q87" s="96" t="s">
        <v>106</v>
      </c>
      <c r="R87" s="96" t="s">
        <v>107</v>
      </c>
      <c r="S87" s="96" t="s">
        <v>108</v>
      </c>
      <c r="T87" s="97" t="s">
        <v>109</v>
      </c>
      <c r="U87" s="176"/>
      <c r="V87" s="176"/>
      <c r="W87" s="176"/>
      <c r="X87" s="176"/>
      <c r="Y87" s="176"/>
      <c r="Z87" s="176"/>
      <c r="AA87" s="176"/>
      <c r="AB87" s="176"/>
      <c r="AC87" s="176"/>
      <c r="AD87" s="176"/>
      <c r="AE87" s="176"/>
    </row>
    <row r="88" s="2" customFormat="1" ht="22.8" customHeight="1">
      <c r="A88" s="41"/>
      <c r="B88" s="42"/>
      <c r="C88" s="102" t="s">
        <v>110</v>
      </c>
      <c r="D88" s="43"/>
      <c r="E88" s="43"/>
      <c r="F88" s="43"/>
      <c r="G88" s="43"/>
      <c r="H88" s="43"/>
      <c r="I88" s="43"/>
      <c r="J88" s="182">
        <f>BK88</f>
        <v>0</v>
      </c>
      <c r="K88" s="43"/>
      <c r="L88" s="47"/>
      <c r="M88" s="98"/>
      <c r="N88" s="183"/>
      <c r="O88" s="99"/>
      <c r="P88" s="184">
        <f>P89+P182+P275</f>
        <v>0</v>
      </c>
      <c r="Q88" s="99"/>
      <c r="R88" s="184">
        <f>R89+R182+R275</f>
        <v>18.535931000000001</v>
      </c>
      <c r="S88" s="99"/>
      <c r="T88" s="185">
        <f>T89+T182+T275</f>
        <v>48.250280000000004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70</v>
      </c>
      <c r="AU88" s="20" t="s">
        <v>88</v>
      </c>
      <c r="BK88" s="186">
        <f>BK89+BK182+BK275</f>
        <v>0</v>
      </c>
    </row>
    <row r="89" s="12" customFormat="1" ht="25.92" customHeight="1">
      <c r="A89" s="12"/>
      <c r="B89" s="187"/>
      <c r="C89" s="188"/>
      <c r="D89" s="189" t="s">
        <v>70</v>
      </c>
      <c r="E89" s="190" t="s">
        <v>111</v>
      </c>
      <c r="F89" s="190" t="s">
        <v>112</v>
      </c>
      <c r="G89" s="188"/>
      <c r="H89" s="188"/>
      <c r="I89" s="191"/>
      <c r="J89" s="192">
        <f>BK89</f>
        <v>0</v>
      </c>
      <c r="K89" s="188"/>
      <c r="L89" s="193"/>
      <c r="M89" s="194"/>
      <c r="N89" s="195"/>
      <c r="O89" s="195"/>
      <c r="P89" s="196">
        <f>P90+P101+P127+P170+P179</f>
        <v>0</v>
      </c>
      <c r="Q89" s="195"/>
      <c r="R89" s="196">
        <f>R90+R101+R127+R170+R179</f>
        <v>11.7635524</v>
      </c>
      <c r="S89" s="195"/>
      <c r="T89" s="197">
        <f>T90+T101+T127+T170+T179</f>
        <v>48.250280000000004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8" t="s">
        <v>79</v>
      </c>
      <c r="AT89" s="199" t="s">
        <v>70</v>
      </c>
      <c r="AU89" s="199" t="s">
        <v>71</v>
      </c>
      <c r="AY89" s="198" t="s">
        <v>113</v>
      </c>
      <c r="BK89" s="200">
        <f>BK90+BK101+BK127+BK170+BK179</f>
        <v>0</v>
      </c>
    </row>
    <row r="90" s="12" customFormat="1" ht="22.8" customHeight="1">
      <c r="A90" s="12"/>
      <c r="B90" s="187"/>
      <c r="C90" s="188"/>
      <c r="D90" s="189" t="s">
        <v>70</v>
      </c>
      <c r="E90" s="201" t="s">
        <v>79</v>
      </c>
      <c r="F90" s="201" t="s">
        <v>114</v>
      </c>
      <c r="G90" s="188"/>
      <c r="H90" s="188"/>
      <c r="I90" s="191"/>
      <c r="J90" s="202">
        <f>BK90</f>
        <v>0</v>
      </c>
      <c r="K90" s="188"/>
      <c r="L90" s="193"/>
      <c r="M90" s="194"/>
      <c r="N90" s="195"/>
      <c r="O90" s="195"/>
      <c r="P90" s="196">
        <f>SUM(P91:P100)</f>
        <v>0</v>
      </c>
      <c r="Q90" s="195"/>
      <c r="R90" s="196">
        <f>SUM(R91:R100)</f>
        <v>0.0065364000000000004</v>
      </c>
      <c r="S90" s="195"/>
      <c r="T90" s="197">
        <f>SUM(T91:T100)</f>
        <v>48.250280000000004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8" t="s">
        <v>79</v>
      </c>
      <c r="AT90" s="199" t="s">
        <v>70</v>
      </c>
      <c r="AU90" s="199" t="s">
        <v>79</v>
      </c>
      <c r="AY90" s="198" t="s">
        <v>113</v>
      </c>
      <c r="BK90" s="200">
        <f>SUM(BK91:BK100)</f>
        <v>0</v>
      </c>
    </row>
    <row r="91" s="2" customFormat="1" ht="24.15" customHeight="1">
      <c r="A91" s="41"/>
      <c r="B91" s="42"/>
      <c r="C91" s="203" t="s">
        <v>79</v>
      </c>
      <c r="D91" s="203" t="s">
        <v>115</v>
      </c>
      <c r="E91" s="204" t="s">
        <v>116</v>
      </c>
      <c r="F91" s="205" t="s">
        <v>117</v>
      </c>
      <c r="G91" s="206" t="s">
        <v>118</v>
      </c>
      <c r="H91" s="207">
        <v>493.63999999999999</v>
      </c>
      <c r="I91" s="208"/>
      <c r="J91" s="209">
        <f>ROUND(I91*H91,2)</f>
        <v>0</v>
      </c>
      <c r="K91" s="205" t="s">
        <v>119</v>
      </c>
      <c r="L91" s="47"/>
      <c r="M91" s="210" t="s">
        <v>19</v>
      </c>
      <c r="N91" s="211" t="s">
        <v>42</v>
      </c>
      <c r="O91" s="87"/>
      <c r="P91" s="212">
        <f>O91*H91</f>
        <v>0</v>
      </c>
      <c r="Q91" s="212">
        <v>1.0000000000000001E-05</v>
      </c>
      <c r="R91" s="212">
        <f>Q91*H91</f>
        <v>0.0049364000000000005</v>
      </c>
      <c r="S91" s="212">
        <v>0.076999999999999999</v>
      </c>
      <c r="T91" s="213">
        <f>S91*H91</f>
        <v>38.010280000000002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4" t="s">
        <v>120</v>
      </c>
      <c r="AT91" s="214" t="s">
        <v>115</v>
      </c>
      <c r="AU91" s="214" t="s">
        <v>81</v>
      </c>
      <c r="AY91" s="20" t="s">
        <v>113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20" t="s">
        <v>79</v>
      </c>
      <c r="BK91" s="215">
        <f>ROUND(I91*H91,2)</f>
        <v>0</v>
      </c>
      <c r="BL91" s="20" t="s">
        <v>120</v>
      </c>
      <c r="BM91" s="214" t="s">
        <v>121</v>
      </c>
    </row>
    <row r="92" s="2" customFormat="1">
      <c r="A92" s="41"/>
      <c r="B92" s="42"/>
      <c r="C92" s="43"/>
      <c r="D92" s="216" t="s">
        <v>122</v>
      </c>
      <c r="E92" s="43"/>
      <c r="F92" s="217" t="s">
        <v>123</v>
      </c>
      <c r="G92" s="43"/>
      <c r="H92" s="43"/>
      <c r="I92" s="218"/>
      <c r="J92" s="43"/>
      <c r="K92" s="43"/>
      <c r="L92" s="47"/>
      <c r="M92" s="219"/>
      <c r="N92" s="220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122</v>
      </c>
      <c r="AU92" s="20" t="s">
        <v>81</v>
      </c>
    </row>
    <row r="93" s="13" customFormat="1">
      <c r="A93" s="13"/>
      <c r="B93" s="221"/>
      <c r="C93" s="222"/>
      <c r="D93" s="223" t="s">
        <v>124</v>
      </c>
      <c r="E93" s="224" t="s">
        <v>19</v>
      </c>
      <c r="F93" s="225" t="s">
        <v>125</v>
      </c>
      <c r="G93" s="222"/>
      <c r="H93" s="224" t="s">
        <v>19</v>
      </c>
      <c r="I93" s="226"/>
      <c r="J93" s="222"/>
      <c r="K93" s="222"/>
      <c r="L93" s="227"/>
      <c r="M93" s="228"/>
      <c r="N93" s="229"/>
      <c r="O93" s="229"/>
      <c r="P93" s="229"/>
      <c r="Q93" s="229"/>
      <c r="R93" s="229"/>
      <c r="S93" s="229"/>
      <c r="T93" s="230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1" t="s">
        <v>124</v>
      </c>
      <c r="AU93" s="231" t="s">
        <v>81</v>
      </c>
      <c r="AV93" s="13" t="s">
        <v>79</v>
      </c>
      <c r="AW93" s="13" t="s">
        <v>33</v>
      </c>
      <c r="AX93" s="13" t="s">
        <v>71</v>
      </c>
      <c r="AY93" s="231" t="s">
        <v>113</v>
      </c>
    </row>
    <row r="94" s="14" customFormat="1">
      <c r="A94" s="14"/>
      <c r="B94" s="232"/>
      <c r="C94" s="233"/>
      <c r="D94" s="223" t="s">
        <v>124</v>
      </c>
      <c r="E94" s="234" t="s">
        <v>19</v>
      </c>
      <c r="F94" s="235" t="s">
        <v>126</v>
      </c>
      <c r="G94" s="233"/>
      <c r="H94" s="236">
        <v>493.63999999999999</v>
      </c>
      <c r="I94" s="237"/>
      <c r="J94" s="233"/>
      <c r="K94" s="233"/>
      <c r="L94" s="238"/>
      <c r="M94" s="239"/>
      <c r="N94" s="240"/>
      <c r="O94" s="240"/>
      <c r="P94" s="240"/>
      <c r="Q94" s="240"/>
      <c r="R94" s="240"/>
      <c r="S94" s="240"/>
      <c r="T94" s="241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2" t="s">
        <v>124</v>
      </c>
      <c r="AU94" s="242" t="s">
        <v>81</v>
      </c>
      <c r="AV94" s="14" t="s">
        <v>81</v>
      </c>
      <c r="AW94" s="14" t="s">
        <v>33</v>
      </c>
      <c r="AX94" s="14" t="s">
        <v>71</v>
      </c>
      <c r="AY94" s="242" t="s">
        <v>113</v>
      </c>
    </row>
    <row r="95" s="15" customFormat="1">
      <c r="A95" s="15"/>
      <c r="B95" s="243"/>
      <c r="C95" s="244"/>
      <c r="D95" s="223" t="s">
        <v>124</v>
      </c>
      <c r="E95" s="245" t="s">
        <v>19</v>
      </c>
      <c r="F95" s="246" t="s">
        <v>127</v>
      </c>
      <c r="G95" s="244"/>
      <c r="H95" s="247">
        <v>493.63999999999999</v>
      </c>
      <c r="I95" s="248"/>
      <c r="J95" s="244"/>
      <c r="K95" s="244"/>
      <c r="L95" s="249"/>
      <c r="M95" s="250"/>
      <c r="N95" s="251"/>
      <c r="O95" s="251"/>
      <c r="P95" s="251"/>
      <c r="Q95" s="251"/>
      <c r="R95" s="251"/>
      <c r="S95" s="251"/>
      <c r="T95" s="252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3" t="s">
        <v>124</v>
      </c>
      <c r="AU95" s="253" t="s">
        <v>81</v>
      </c>
      <c r="AV95" s="15" t="s">
        <v>128</v>
      </c>
      <c r="AW95" s="15" t="s">
        <v>33</v>
      </c>
      <c r="AX95" s="15" t="s">
        <v>79</v>
      </c>
      <c r="AY95" s="253" t="s">
        <v>113</v>
      </c>
    </row>
    <row r="96" s="2" customFormat="1" ht="24.15" customHeight="1">
      <c r="A96" s="41"/>
      <c r="B96" s="42"/>
      <c r="C96" s="203" t="s">
        <v>81</v>
      </c>
      <c r="D96" s="203" t="s">
        <v>115</v>
      </c>
      <c r="E96" s="204" t="s">
        <v>129</v>
      </c>
      <c r="F96" s="205" t="s">
        <v>130</v>
      </c>
      <c r="G96" s="206" t="s">
        <v>118</v>
      </c>
      <c r="H96" s="207">
        <v>80</v>
      </c>
      <c r="I96" s="208"/>
      <c r="J96" s="209">
        <f>ROUND(I96*H96,2)</f>
        <v>0</v>
      </c>
      <c r="K96" s="205" t="s">
        <v>119</v>
      </c>
      <c r="L96" s="47"/>
      <c r="M96" s="210" t="s">
        <v>19</v>
      </c>
      <c r="N96" s="211" t="s">
        <v>42</v>
      </c>
      <c r="O96" s="87"/>
      <c r="P96" s="212">
        <f>O96*H96</f>
        <v>0</v>
      </c>
      <c r="Q96" s="212">
        <v>2.0000000000000002E-05</v>
      </c>
      <c r="R96" s="212">
        <f>Q96*H96</f>
        <v>0.0016000000000000001</v>
      </c>
      <c r="S96" s="212">
        <v>0.128</v>
      </c>
      <c r="T96" s="213">
        <f>S96*H96</f>
        <v>10.24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4" t="s">
        <v>128</v>
      </c>
      <c r="AT96" s="214" t="s">
        <v>115</v>
      </c>
      <c r="AU96" s="214" t="s">
        <v>81</v>
      </c>
      <c r="AY96" s="20" t="s">
        <v>113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20" t="s">
        <v>79</v>
      </c>
      <c r="BK96" s="215">
        <f>ROUND(I96*H96,2)</f>
        <v>0</v>
      </c>
      <c r="BL96" s="20" t="s">
        <v>128</v>
      </c>
      <c r="BM96" s="214" t="s">
        <v>131</v>
      </c>
    </row>
    <row r="97" s="2" customFormat="1">
      <c r="A97" s="41"/>
      <c r="B97" s="42"/>
      <c r="C97" s="43"/>
      <c r="D97" s="216" t="s">
        <v>122</v>
      </c>
      <c r="E97" s="43"/>
      <c r="F97" s="217" t="s">
        <v>132</v>
      </c>
      <c r="G97" s="43"/>
      <c r="H97" s="43"/>
      <c r="I97" s="218"/>
      <c r="J97" s="43"/>
      <c r="K97" s="43"/>
      <c r="L97" s="47"/>
      <c r="M97" s="219"/>
      <c r="N97" s="220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122</v>
      </c>
      <c r="AU97" s="20" t="s">
        <v>81</v>
      </c>
    </row>
    <row r="98" s="13" customFormat="1">
      <c r="A98" s="13"/>
      <c r="B98" s="221"/>
      <c r="C98" s="222"/>
      <c r="D98" s="223" t="s">
        <v>124</v>
      </c>
      <c r="E98" s="224" t="s">
        <v>19</v>
      </c>
      <c r="F98" s="225" t="s">
        <v>125</v>
      </c>
      <c r="G98" s="222"/>
      <c r="H98" s="224" t="s">
        <v>19</v>
      </c>
      <c r="I98" s="226"/>
      <c r="J98" s="222"/>
      <c r="K98" s="222"/>
      <c r="L98" s="227"/>
      <c r="M98" s="228"/>
      <c r="N98" s="229"/>
      <c r="O98" s="229"/>
      <c r="P98" s="229"/>
      <c r="Q98" s="229"/>
      <c r="R98" s="229"/>
      <c r="S98" s="229"/>
      <c r="T98" s="23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1" t="s">
        <v>124</v>
      </c>
      <c r="AU98" s="231" t="s">
        <v>81</v>
      </c>
      <c r="AV98" s="13" t="s">
        <v>79</v>
      </c>
      <c r="AW98" s="13" t="s">
        <v>33</v>
      </c>
      <c r="AX98" s="13" t="s">
        <v>71</v>
      </c>
      <c r="AY98" s="231" t="s">
        <v>113</v>
      </c>
    </row>
    <row r="99" s="14" customFormat="1">
      <c r="A99" s="14"/>
      <c r="B99" s="232"/>
      <c r="C99" s="233"/>
      <c r="D99" s="223" t="s">
        <v>124</v>
      </c>
      <c r="E99" s="234" t="s">
        <v>19</v>
      </c>
      <c r="F99" s="235" t="s">
        <v>133</v>
      </c>
      <c r="G99" s="233"/>
      <c r="H99" s="236">
        <v>80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2" t="s">
        <v>124</v>
      </c>
      <c r="AU99" s="242" t="s">
        <v>81</v>
      </c>
      <c r="AV99" s="14" t="s">
        <v>81</v>
      </c>
      <c r="AW99" s="14" t="s">
        <v>33</v>
      </c>
      <c r="AX99" s="14" t="s">
        <v>71</v>
      </c>
      <c r="AY99" s="242" t="s">
        <v>113</v>
      </c>
    </row>
    <row r="100" s="15" customFormat="1">
      <c r="A100" s="15"/>
      <c r="B100" s="243"/>
      <c r="C100" s="244"/>
      <c r="D100" s="223" t="s">
        <v>124</v>
      </c>
      <c r="E100" s="245" t="s">
        <v>19</v>
      </c>
      <c r="F100" s="246" t="s">
        <v>127</v>
      </c>
      <c r="G100" s="244"/>
      <c r="H100" s="247">
        <v>80</v>
      </c>
      <c r="I100" s="248"/>
      <c r="J100" s="244"/>
      <c r="K100" s="244"/>
      <c r="L100" s="249"/>
      <c r="M100" s="250"/>
      <c r="N100" s="251"/>
      <c r="O100" s="251"/>
      <c r="P100" s="251"/>
      <c r="Q100" s="251"/>
      <c r="R100" s="251"/>
      <c r="S100" s="251"/>
      <c r="T100" s="252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53" t="s">
        <v>124</v>
      </c>
      <c r="AU100" s="253" t="s">
        <v>81</v>
      </c>
      <c r="AV100" s="15" t="s">
        <v>128</v>
      </c>
      <c r="AW100" s="15" t="s">
        <v>33</v>
      </c>
      <c r="AX100" s="15" t="s">
        <v>79</v>
      </c>
      <c r="AY100" s="253" t="s">
        <v>113</v>
      </c>
    </row>
    <row r="101" s="12" customFormat="1" ht="22.8" customHeight="1">
      <c r="A101" s="12"/>
      <c r="B101" s="187"/>
      <c r="C101" s="188"/>
      <c r="D101" s="189" t="s">
        <v>70</v>
      </c>
      <c r="E101" s="201" t="s">
        <v>134</v>
      </c>
      <c r="F101" s="201" t="s">
        <v>135</v>
      </c>
      <c r="G101" s="188"/>
      <c r="H101" s="188"/>
      <c r="I101" s="191"/>
      <c r="J101" s="202">
        <f>BK101</f>
        <v>0</v>
      </c>
      <c r="K101" s="188"/>
      <c r="L101" s="193"/>
      <c r="M101" s="194"/>
      <c r="N101" s="195"/>
      <c r="O101" s="195"/>
      <c r="P101" s="196">
        <f>SUM(P102:P126)</f>
        <v>0</v>
      </c>
      <c r="Q101" s="195"/>
      <c r="R101" s="196">
        <f>SUM(R102:R126)</f>
        <v>11.72334</v>
      </c>
      <c r="S101" s="195"/>
      <c r="T101" s="197">
        <f>SUM(T102:T126)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8" t="s">
        <v>79</v>
      </c>
      <c r="AT101" s="199" t="s">
        <v>70</v>
      </c>
      <c r="AU101" s="199" t="s">
        <v>79</v>
      </c>
      <c r="AY101" s="198" t="s">
        <v>113</v>
      </c>
      <c r="BK101" s="200">
        <f>SUM(BK102:BK126)</f>
        <v>0</v>
      </c>
    </row>
    <row r="102" s="2" customFormat="1" ht="24.15" customHeight="1">
      <c r="A102" s="41"/>
      <c r="B102" s="42"/>
      <c r="C102" s="203" t="s">
        <v>136</v>
      </c>
      <c r="D102" s="203" t="s">
        <v>115</v>
      </c>
      <c r="E102" s="204" t="s">
        <v>137</v>
      </c>
      <c r="F102" s="205" t="s">
        <v>138</v>
      </c>
      <c r="G102" s="206" t="s">
        <v>139</v>
      </c>
      <c r="H102" s="207">
        <v>4</v>
      </c>
      <c r="I102" s="208"/>
      <c r="J102" s="209">
        <f>ROUND(I102*H102,2)</f>
        <v>0</v>
      </c>
      <c r="K102" s="205" t="s">
        <v>119</v>
      </c>
      <c r="L102" s="47"/>
      <c r="M102" s="210" t="s">
        <v>19</v>
      </c>
      <c r="N102" s="211" t="s">
        <v>42</v>
      </c>
      <c r="O102" s="87"/>
      <c r="P102" s="212">
        <f>O102*H102</f>
        <v>0</v>
      </c>
      <c r="Q102" s="212">
        <v>2.3010199999999998</v>
      </c>
      <c r="R102" s="212">
        <f>Q102*H102</f>
        <v>9.2040799999999994</v>
      </c>
      <c r="S102" s="212">
        <v>0</v>
      </c>
      <c r="T102" s="213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4" t="s">
        <v>128</v>
      </c>
      <c r="AT102" s="214" t="s">
        <v>115</v>
      </c>
      <c r="AU102" s="214" t="s">
        <v>81</v>
      </c>
      <c r="AY102" s="20" t="s">
        <v>113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20" t="s">
        <v>79</v>
      </c>
      <c r="BK102" s="215">
        <f>ROUND(I102*H102,2)</f>
        <v>0</v>
      </c>
      <c r="BL102" s="20" t="s">
        <v>128</v>
      </c>
      <c r="BM102" s="214" t="s">
        <v>140</v>
      </c>
    </row>
    <row r="103" s="2" customFormat="1">
      <c r="A103" s="41"/>
      <c r="B103" s="42"/>
      <c r="C103" s="43"/>
      <c r="D103" s="216" t="s">
        <v>122</v>
      </c>
      <c r="E103" s="43"/>
      <c r="F103" s="217" t="s">
        <v>141</v>
      </c>
      <c r="G103" s="43"/>
      <c r="H103" s="43"/>
      <c r="I103" s="218"/>
      <c r="J103" s="43"/>
      <c r="K103" s="43"/>
      <c r="L103" s="47"/>
      <c r="M103" s="219"/>
      <c r="N103" s="220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122</v>
      </c>
      <c r="AU103" s="20" t="s">
        <v>81</v>
      </c>
    </row>
    <row r="104" s="2" customFormat="1">
      <c r="A104" s="41"/>
      <c r="B104" s="42"/>
      <c r="C104" s="43"/>
      <c r="D104" s="223" t="s">
        <v>142</v>
      </c>
      <c r="E104" s="43"/>
      <c r="F104" s="254" t="s">
        <v>143</v>
      </c>
      <c r="G104" s="43"/>
      <c r="H104" s="43"/>
      <c r="I104" s="218"/>
      <c r="J104" s="43"/>
      <c r="K104" s="43"/>
      <c r="L104" s="47"/>
      <c r="M104" s="219"/>
      <c r="N104" s="220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142</v>
      </c>
      <c r="AU104" s="20" t="s">
        <v>81</v>
      </c>
    </row>
    <row r="105" s="13" customFormat="1">
      <c r="A105" s="13"/>
      <c r="B105" s="221"/>
      <c r="C105" s="222"/>
      <c r="D105" s="223" t="s">
        <v>124</v>
      </c>
      <c r="E105" s="224" t="s">
        <v>19</v>
      </c>
      <c r="F105" s="225" t="s">
        <v>125</v>
      </c>
      <c r="G105" s="222"/>
      <c r="H105" s="224" t="s">
        <v>19</v>
      </c>
      <c r="I105" s="226"/>
      <c r="J105" s="222"/>
      <c r="K105" s="222"/>
      <c r="L105" s="227"/>
      <c r="M105" s="228"/>
      <c r="N105" s="229"/>
      <c r="O105" s="229"/>
      <c r="P105" s="229"/>
      <c r="Q105" s="229"/>
      <c r="R105" s="229"/>
      <c r="S105" s="229"/>
      <c r="T105" s="23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1" t="s">
        <v>124</v>
      </c>
      <c r="AU105" s="231" t="s">
        <v>81</v>
      </c>
      <c r="AV105" s="13" t="s">
        <v>79</v>
      </c>
      <c r="AW105" s="13" t="s">
        <v>33</v>
      </c>
      <c r="AX105" s="13" t="s">
        <v>71</v>
      </c>
      <c r="AY105" s="231" t="s">
        <v>113</v>
      </c>
    </row>
    <row r="106" s="14" customFormat="1">
      <c r="A106" s="14"/>
      <c r="B106" s="232"/>
      <c r="C106" s="233"/>
      <c r="D106" s="223" t="s">
        <v>124</v>
      </c>
      <c r="E106" s="234" t="s">
        <v>19</v>
      </c>
      <c r="F106" s="235" t="s">
        <v>144</v>
      </c>
      <c r="G106" s="233"/>
      <c r="H106" s="236">
        <v>4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2" t="s">
        <v>124</v>
      </c>
      <c r="AU106" s="242" t="s">
        <v>81</v>
      </c>
      <c r="AV106" s="14" t="s">
        <v>81</v>
      </c>
      <c r="AW106" s="14" t="s">
        <v>33</v>
      </c>
      <c r="AX106" s="14" t="s">
        <v>71</v>
      </c>
      <c r="AY106" s="242" t="s">
        <v>113</v>
      </c>
    </row>
    <row r="107" s="15" customFormat="1">
      <c r="A107" s="15"/>
      <c r="B107" s="243"/>
      <c r="C107" s="244"/>
      <c r="D107" s="223" t="s">
        <v>124</v>
      </c>
      <c r="E107" s="245" t="s">
        <v>19</v>
      </c>
      <c r="F107" s="246" t="s">
        <v>127</v>
      </c>
      <c r="G107" s="244"/>
      <c r="H107" s="247">
        <v>4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3" t="s">
        <v>124</v>
      </c>
      <c r="AU107" s="253" t="s">
        <v>81</v>
      </c>
      <c r="AV107" s="15" t="s">
        <v>128</v>
      </c>
      <c r="AW107" s="15" t="s">
        <v>33</v>
      </c>
      <c r="AX107" s="15" t="s">
        <v>79</v>
      </c>
      <c r="AY107" s="253" t="s">
        <v>113</v>
      </c>
    </row>
    <row r="108" s="2" customFormat="1" ht="21.75" customHeight="1">
      <c r="A108" s="41"/>
      <c r="B108" s="42"/>
      <c r="C108" s="203" t="s">
        <v>128</v>
      </c>
      <c r="D108" s="203" t="s">
        <v>115</v>
      </c>
      <c r="E108" s="204" t="s">
        <v>145</v>
      </c>
      <c r="F108" s="205" t="s">
        <v>146</v>
      </c>
      <c r="G108" s="206" t="s">
        <v>118</v>
      </c>
      <c r="H108" s="207">
        <v>131</v>
      </c>
      <c r="I108" s="208"/>
      <c r="J108" s="209">
        <f>ROUND(I108*H108,2)</f>
        <v>0</v>
      </c>
      <c r="K108" s="205" t="s">
        <v>119</v>
      </c>
      <c r="L108" s="47"/>
      <c r="M108" s="210" t="s">
        <v>19</v>
      </c>
      <c r="N108" s="211" t="s">
        <v>42</v>
      </c>
      <c r="O108" s="87"/>
      <c r="P108" s="212">
        <f>O108*H108</f>
        <v>0</v>
      </c>
      <c r="Q108" s="212">
        <v>0.018599999999999998</v>
      </c>
      <c r="R108" s="212">
        <f>Q108*H108</f>
        <v>2.4365999999999999</v>
      </c>
      <c r="S108" s="212">
        <v>0</v>
      </c>
      <c r="T108" s="213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4" t="s">
        <v>128</v>
      </c>
      <c r="AT108" s="214" t="s">
        <v>115</v>
      </c>
      <c r="AU108" s="214" t="s">
        <v>81</v>
      </c>
      <c r="AY108" s="20" t="s">
        <v>113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20" t="s">
        <v>79</v>
      </c>
      <c r="BK108" s="215">
        <f>ROUND(I108*H108,2)</f>
        <v>0</v>
      </c>
      <c r="BL108" s="20" t="s">
        <v>128</v>
      </c>
      <c r="BM108" s="214" t="s">
        <v>147</v>
      </c>
    </row>
    <row r="109" s="2" customFormat="1">
      <c r="A109" s="41"/>
      <c r="B109" s="42"/>
      <c r="C109" s="43"/>
      <c r="D109" s="216" t="s">
        <v>122</v>
      </c>
      <c r="E109" s="43"/>
      <c r="F109" s="217" t="s">
        <v>148</v>
      </c>
      <c r="G109" s="43"/>
      <c r="H109" s="43"/>
      <c r="I109" s="218"/>
      <c r="J109" s="43"/>
      <c r="K109" s="43"/>
      <c r="L109" s="47"/>
      <c r="M109" s="219"/>
      <c r="N109" s="220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122</v>
      </c>
      <c r="AU109" s="20" t="s">
        <v>81</v>
      </c>
    </row>
    <row r="110" s="13" customFormat="1">
      <c r="A110" s="13"/>
      <c r="B110" s="221"/>
      <c r="C110" s="222"/>
      <c r="D110" s="223" t="s">
        <v>124</v>
      </c>
      <c r="E110" s="224" t="s">
        <v>19</v>
      </c>
      <c r="F110" s="225" t="s">
        <v>125</v>
      </c>
      <c r="G110" s="222"/>
      <c r="H110" s="224" t="s">
        <v>19</v>
      </c>
      <c r="I110" s="226"/>
      <c r="J110" s="222"/>
      <c r="K110" s="222"/>
      <c r="L110" s="227"/>
      <c r="M110" s="228"/>
      <c r="N110" s="229"/>
      <c r="O110" s="229"/>
      <c r="P110" s="229"/>
      <c r="Q110" s="229"/>
      <c r="R110" s="229"/>
      <c r="S110" s="229"/>
      <c r="T110" s="230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1" t="s">
        <v>124</v>
      </c>
      <c r="AU110" s="231" t="s">
        <v>81</v>
      </c>
      <c r="AV110" s="13" t="s">
        <v>79</v>
      </c>
      <c r="AW110" s="13" t="s">
        <v>33</v>
      </c>
      <c r="AX110" s="13" t="s">
        <v>71</v>
      </c>
      <c r="AY110" s="231" t="s">
        <v>113</v>
      </c>
    </row>
    <row r="111" s="14" customFormat="1">
      <c r="A111" s="14"/>
      <c r="B111" s="232"/>
      <c r="C111" s="233"/>
      <c r="D111" s="223" t="s">
        <v>124</v>
      </c>
      <c r="E111" s="234" t="s">
        <v>19</v>
      </c>
      <c r="F111" s="235" t="s">
        <v>149</v>
      </c>
      <c r="G111" s="233"/>
      <c r="H111" s="236">
        <v>131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2" t="s">
        <v>124</v>
      </c>
      <c r="AU111" s="242" t="s">
        <v>81</v>
      </c>
      <c r="AV111" s="14" t="s">
        <v>81</v>
      </c>
      <c r="AW111" s="14" t="s">
        <v>33</v>
      </c>
      <c r="AX111" s="14" t="s">
        <v>71</v>
      </c>
      <c r="AY111" s="242" t="s">
        <v>113</v>
      </c>
    </row>
    <row r="112" s="15" customFormat="1">
      <c r="A112" s="15"/>
      <c r="B112" s="243"/>
      <c r="C112" s="244"/>
      <c r="D112" s="223" t="s">
        <v>124</v>
      </c>
      <c r="E112" s="245" t="s">
        <v>19</v>
      </c>
      <c r="F112" s="246" t="s">
        <v>127</v>
      </c>
      <c r="G112" s="244"/>
      <c r="H112" s="247">
        <v>131</v>
      </c>
      <c r="I112" s="248"/>
      <c r="J112" s="244"/>
      <c r="K112" s="244"/>
      <c r="L112" s="249"/>
      <c r="M112" s="250"/>
      <c r="N112" s="251"/>
      <c r="O112" s="251"/>
      <c r="P112" s="251"/>
      <c r="Q112" s="251"/>
      <c r="R112" s="251"/>
      <c r="S112" s="251"/>
      <c r="T112" s="252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3" t="s">
        <v>124</v>
      </c>
      <c r="AU112" s="253" t="s">
        <v>81</v>
      </c>
      <c r="AV112" s="15" t="s">
        <v>128</v>
      </c>
      <c r="AW112" s="15" t="s">
        <v>33</v>
      </c>
      <c r="AX112" s="15" t="s">
        <v>79</v>
      </c>
      <c r="AY112" s="253" t="s">
        <v>113</v>
      </c>
    </row>
    <row r="113" s="2" customFormat="1" ht="16.5" customHeight="1">
      <c r="A113" s="41"/>
      <c r="B113" s="42"/>
      <c r="C113" s="203" t="s">
        <v>150</v>
      </c>
      <c r="D113" s="203" t="s">
        <v>115</v>
      </c>
      <c r="E113" s="204" t="s">
        <v>151</v>
      </c>
      <c r="F113" s="205" t="s">
        <v>152</v>
      </c>
      <c r="G113" s="206" t="s">
        <v>153</v>
      </c>
      <c r="H113" s="207">
        <v>20</v>
      </c>
      <c r="I113" s="208"/>
      <c r="J113" s="209">
        <f>ROUND(I113*H113,2)</f>
        <v>0</v>
      </c>
      <c r="K113" s="205" t="s">
        <v>154</v>
      </c>
      <c r="L113" s="47"/>
      <c r="M113" s="210" t="s">
        <v>19</v>
      </c>
      <c r="N113" s="211" t="s">
        <v>42</v>
      </c>
      <c r="O113" s="87"/>
      <c r="P113" s="212">
        <f>O113*H113</f>
        <v>0</v>
      </c>
      <c r="Q113" s="212">
        <v>0.00089999999999999998</v>
      </c>
      <c r="R113" s="212">
        <f>Q113*H113</f>
        <v>0.017999999999999999</v>
      </c>
      <c r="S113" s="212">
        <v>0</v>
      </c>
      <c r="T113" s="213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4" t="s">
        <v>128</v>
      </c>
      <c r="AT113" s="214" t="s">
        <v>115</v>
      </c>
      <c r="AU113" s="214" t="s">
        <v>81</v>
      </c>
      <c r="AY113" s="20" t="s">
        <v>113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20" t="s">
        <v>79</v>
      </c>
      <c r="BK113" s="215">
        <f>ROUND(I113*H113,2)</f>
        <v>0</v>
      </c>
      <c r="BL113" s="20" t="s">
        <v>128</v>
      </c>
      <c r="BM113" s="214" t="s">
        <v>155</v>
      </c>
    </row>
    <row r="114" s="13" customFormat="1">
      <c r="A114" s="13"/>
      <c r="B114" s="221"/>
      <c r="C114" s="222"/>
      <c r="D114" s="223" t="s">
        <v>124</v>
      </c>
      <c r="E114" s="224" t="s">
        <v>19</v>
      </c>
      <c r="F114" s="225" t="s">
        <v>125</v>
      </c>
      <c r="G114" s="222"/>
      <c r="H114" s="224" t="s">
        <v>19</v>
      </c>
      <c r="I114" s="226"/>
      <c r="J114" s="222"/>
      <c r="K114" s="222"/>
      <c r="L114" s="227"/>
      <c r="M114" s="228"/>
      <c r="N114" s="229"/>
      <c r="O114" s="229"/>
      <c r="P114" s="229"/>
      <c r="Q114" s="229"/>
      <c r="R114" s="229"/>
      <c r="S114" s="229"/>
      <c r="T114" s="230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1" t="s">
        <v>124</v>
      </c>
      <c r="AU114" s="231" t="s">
        <v>81</v>
      </c>
      <c r="AV114" s="13" t="s">
        <v>79</v>
      </c>
      <c r="AW114" s="13" t="s">
        <v>33</v>
      </c>
      <c r="AX114" s="13" t="s">
        <v>71</v>
      </c>
      <c r="AY114" s="231" t="s">
        <v>113</v>
      </c>
    </row>
    <row r="115" s="14" customFormat="1">
      <c r="A115" s="14"/>
      <c r="B115" s="232"/>
      <c r="C115" s="233"/>
      <c r="D115" s="223" t="s">
        <v>124</v>
      </c>
      <c r="E115" s="234" t="s">
        <v>19</v>
      </c>
      <c r="F115" s="235" t="s">
        <v>156</v>
      </c>
      <c r="G115" s="233"/>
      <c r="H115" s="236">
        <v>20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2" t="s">
        <v>124</v>
      </c>
      <c r="AU115" s="242" t="s">
        <v>81</v>
      </c>
      <c r="AV115" s="14" t="s">
        <v>81</v>
      </c>
      <c r="AW115" s="14" t="s">
        <v>33</v>
      </c>
      <c r="AX115" s="14" t="s">
        <v>71</v>
      </c>
      <c r="AY115" s="242" t="s">
        <v>113</v>
      </c>
    </row>
    <row r="116" s="15" customFormat="1">
      <c r="A116" s="15"/>
      <c r="B116" s="243"/>
      <c r="C116" s="244"/>
      <c r="D116" s="223" t="s">
        <v>124</v>
      </c>
      <c r="E116" s="245" t="s">
        <v>19</v>
      </c>
      <c r="F116" s="246" t="s">
        <v>127</v>
      </c>
      <c r="G116" s="244"/>
      <c r="H116" s="247">
        <v>20</v>
      </c>
      <c r="I116" s="248"/>
      <c r="J116" s="244"/>
      <c r="K116" s="244"/>
      <c r="L116" s="249"/>
      <c r="M116" s="250"/>
      <c r="N116" s="251"/>
      <c r="O116" s="251"/>
      <c r="P116" s="251"/>
      <c r="Q116" s="251"/>
      <c r="R116" s="251"/>
      <c r="S116" s="251"/>
      <c r="T116" s="252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3" t="s">
        <v>124</v>
      </c>
      <c r="AU116" s="253" t="s">
        <v>81</v>
      </c>
      <c r="AV116" s="15" t="s">
        <v>128</v>
      </c>
      <c r="AW116" s="15" t="s">
        <v>33</v>
      </c>
      <c r="AX116" s="15" t="s">
        <v>79</v>
      </c>
      <c r="AY116" s="253" t="s">
        <v>113</v>
      </c>
    </row>
    <row r="117" s="2" customFormat="1" ht="24.15" customHeight="1">
      <c r="A117" s="41"/>
      <c r="B117" s="42"/>
      <c r="C117" s="203" t="s">
        <v>134</v>
      </c>
      <c r="D117" s="203" t="s">
        <v>115</v>
      </c>
      <c r="E117" s="204" t="s">
        <v>157</v>
      </c>
      <c r="F117" s="205" t="s">
        <v>158</v>
      </c>
      <c r="G117" s="206" t="s">
        <v>153</v>
      </c>
      <c r="H117" s="207">
        <v>69</v>
      </c>
      <c r="I117" s="208"/>
      <c r="J117" s="209">
        <f>ROUND(I117*H117,2)</f>
        <v>0</v>
      </c>
      <c r="K117" s="205" t="s">
        <v>119</v>
      </c>
      <c r="L117" s="47"/>
      <c r="M117" s="210" t="s">
        <v>19</v>
      </c>
      <c r="N117" s="211" t="s">
        <v>42</v>
      </c>
      <c r="O117" s="87"/>
      <c r="P117" s="212">
        <f>O117*H117</f>
        <v>0</v>
      </c>
      <c r="Q117" s="212">
        <v>0.00089999999999999998</v>
      </c>
      <c r="R117" s="212">
        <f>Q117*H117</f>
        <v>0.062099999999999995</v>
      </c>
      <c r="S117" s="212">
        <v>0</v>
      </c>
      <c r="T117" s="213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4" t="s">
        <v>128</v>
      </c>
      <c r="AT117" s="214" t="s">
        <v>115</v>
      </c>
      <c r="AU117" s="214" t="s">
        <v>81</v>
      </c>
      <c r="AY117" s="20" t="s">
        <v>113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20" t="s">
        <v>79</v>
      </c>
      <c r="BK117" s="215">
        <f>ROUND(I117*H117,2)</f>
        <v>0</v>
      </c>
      <c r="BL117" s="20" t="s">
        <v>128</v>
      </c>
      <c r="BM117" s="214" t="s">
        <v>159</v>
      </c>
    </row>
    <row r="118" s="2" customFormat="1">
      <c r="A118" s="41"/>
      <c r="B118" s="42"/>
      <c r="C118" s="43"/>
      <c r="D118" s="216" t="s">
        <v>122</v>
      </c>
      <c r="E118" s="43"/>
      <c r="F118" s="217" t="s">
        <v>160</v>
      </c>
      <c r="G118" s="43"/>
      <c r="H118" s="43"/>
      <c r="I118" s="218"/>
      <c r="J118" s="43"/>
      <c r="K118" s="43"/>
      <c r="L118" s="47"/>
      <c r="M118" s="219"/>
      <c r="N118" s="220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122</v>
      </c>
      <c r="AU118" s="20" t="s">
        <v>81</v>
      </c>
    </row>
    <row r="119" s="13" customFormat="1">
      <c r="A119" s="13"/>
      <c r="B119" s="221"/>
      <c r="C119" s="222"/>
      <c r="D119" s="223" t="s">
        <v>124</v>
      </c>
      <c r="E119" s="224" t="s">
        <v>19</v>
      </c>
      <c r="F119" s="225" t="s">
        <v>125</v>
      </c>
      <c r="G119" s="222"/>
      <c r="H119" s="224" t="s">
        <v>19</v>
      </c>
      <c r="I119" s="226"/>
      <c r="J119" s="222"/>
      <c r="K119" s="222"/>
      <c r="L119" s="227"/>
      <c r="M119" s="228"/>
      <c r="N119" s="229"/>
      <c r="O119" s="229"/>
      <c r="P119" s="229"/>
      <c r="Q119" s="229"/>
      <c r="R119" s="229"/>
      <c r="S119" s="229"/>
      <c r="T119" s="230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1" t="s">
        <v>124</v>
      </c>
      <c r="AU119" s="231" t="s">
        <v>81</v>
      </c>
      <c r="AV119" s="13" t="s">
        <v>79</v>
      </c>
      <c r="AW119" s="13" t="s">
        <v>33</v>
      </c>
      <c r="AX119" s="13" t="s">
        <v>71</v>
      </c>
      <c r="AY119" s="231" t="s">
        <v>113</v>
      </c>
    </row>
    <row r="120" s="14" customFormat="1">
      <c r="A120" s="14"/>
      <c r="B120" s="232"/>
      <c r="C120" s="233"/>
      <c r="D120" s="223" t="s">
        <v>124</v>
      </c>
      <c r="E120" s="234" t="s">
        <v>19</v>
      </c>
      <c r="F120" s="235" t="s">
        <v>161</v>
      </c>
      <c r="G120" s="233"/>
      <c r="H120" s="236">
        <v>69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2" t="s">
        <v>124</v>
      </c>
      <c r="AU120" s="242" t="s">
        <v>81</v>
      </c>
      <c r="AV120" s="14" t="s">
        <v>81</v>
      </c>
      <c r="AW120" s="14" t="s">
        <v>33</v>
      </c>
      <c r="AX120" s="14" t="s">
        <v>71</v>
      </c>
      <c r="AY120" s="242" t="s">
        <v>113</v>
      </c>
    </row>
    <row r="121" s="15" customFormat="1">
      <c r="A121" s="15"/>
      <c r="B121" s="243"/>
      <c r="C121" s="244"/>
      <c r="D121" s="223" t="s">
        <v>124</v>
      </c>
      <c r="E121" s="245" t="s">
        <v>19</v>
      </c>
      <c r="F121" s="246" t="s">
        <v>127</v>
      </c>
      <c r="G121" s="244"/>
      <c r="H121" s="247">
        <v>69</v>
      </c>
      <c r="I121" s="248"/>
      <c r="J121" s="244"/>
      <c r="K121" s="244"/>
      <c r="L121" s="249"/>
      <c r="M121" s="250"/>
      <c r="N121" s="251"/>
      <c r="O121" s="251"/>
      <c r="P121" s="251"/>
      <c r="Q121" s="251"/>
      <c r="R121" s="251"/>
      <c r="S121" s="251"/>
      <c r="T121" s="252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3" t="s">
        <v>124</v>
      </c>
      <c r="AU121" s="253" t="s">
        <v>81</v>
      </c>
      <c r="AV121" s="15" t="s">
        <v>128</v>
      </c>
      <c r="AW121" s="15" t="s">
        <v>33</v>
      </c>
      <c r="AX121" s="15" t="s">
        <v>79</v>
      </c>
      <c r="AY121" s="253" t="s">
        <v>113</v>
      </c>
    </row>
    <row r="122" s="2" customFormat="1" ht="24.15" customHeight="1">
      <c r="A122" s="41"/>
      <c r="B122" s="42"/>
      <c r="C122" s="203" t="s">
        <v>162</v>
      </c>
      <c r="D122" s="203" t="s">
        <v>115</v>
      </c>
      <c r="E122" s="204" t="s">
        <v>163</v>
      </c>
      <c r="F122" s="205" t="s">
        <v>164</v>
      </c>
      <c r="G122" s="206" t="s">
        <v>153</v>
      </c>
      <c r="H122" s="207">
        <v>64</v>
      </c>
      <c r="I122" s="208"/>
      <c r="J122" s="209">
        <f>ROUND(I122*H122,2)</f>
        <v>0</v>
      </c>
      <c r="K122" s="205" t="s">
        <v>119</v>
      </c>
      <c r="L122" s="47"/>
      <c r="M122" s="210" t="s">
        <v>19</v>
      </c>
      <c r="N122" s="211" t="s">
        <v>42</v>
      </c>
      <c r="O122" s="87"/>
      <c r="P122" s="212">
        <f>O122*H122</f>
        <v>0</v>
      </c>
      <c r="Q122" s="212">
        <v>4.0000000000000003E-05</v>
      </c>
      <c r="R122" s="212">
        <f>Q122*H122</f>
        <v>0.0025600000000000002</v>
      </c>
      <c r="S122" s="212">
        <v>0</v>
      </c>
      <c r="T122" s="213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4" t="s">
        <v>128</v>
      </c>
      <c r="AT122" s="214" t="s">
        <v>115</v>
      </c>
      <c r="AU122" s="214" t="s">
        <v>81</v>
      </c>
      <c r="AY122" s="20" t="s">
        <v>113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20" t="s">
        <v>79</v>
      </c>
      <c r="BK122" s="215">
        <f>ROUND(I122*H122,2)</f>
        <v>0</v>
      </c>
      <c r="BL122" s="20" t="s">
        <v>128</v>
      </c>
      <c r="BM122" s="214" t="s">
        <v>165</v>
      </c>
    </row>
    <row r="123" s="2" customFormat="1">
      <c r="A123" s="41"/>
      <c r="B123" s="42"/>
      <c r="C123" s="43"/>
      <c r="D123" s="216" t="s">
        <v>122</v>
      </c>
      <c r="E123" s="43"/>
      <c r="F123" s="217" t="s">
        <v>166</v>
      </c>
      <c r="G123" s="43"/>
      <c r="H123" s="43"/>
      <c r="I123" s="218"/>
      <c r="J123" s="43"/>
      <c r="K123" s="43"/>
      <c r="L123" s="47"/>
      <c r="M123" s="219"/>
      <c r="N123" s="220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122</v>
      </c>
      <c r="AU123" s="20" t="s">
        <v>81</v>
      </c>
    </row>
    <row r="124" s="13" customFormat="1">
      <c r="A124" s="13"/>
      <c r="B124" s="221"/>
      <c r="C124" s="222"/>
      <c r="D124" s="223" t="s">
        <v>124</v>
      </c>
      <c r="E124" s="224" t="s">
        <v>19</v>
      </c>
      <c r="F124" s="225" t="s">
        <v>125</v>
      </c>
      <c r="G124" s="222"/>
      <c r="H124" s="224" t="s">
        <v>19</v>
      </c>
      <c r="I124" s="226"/>
      <c r="J124" s="222"/>
      <c r="K124" s="222"/>
      <c r="L124" s="227"/>
      <c r="M124" s="228"/>
      <c r="N124" s="229"/>
      <c r="O124" s="229"/>
      <c r="P124" s="229"/>
      <c r="Q124" s="229"/>
      <c r="R124" s="229"/>
      <c r="S124" s="229"/>
      <c r="T124" s="23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1" t="s">
        <v>124</v>
      </c>
      <c r="AU124" s="231" t="s">
        <v>81</v>
      </c>
      <c r="AV124" s="13" t="s">
        <v>79</v>
      </c>
      <c r="AW124" s="13" t="s">
        <v>33</v>
      </c>
      <c r="AX124" s="13" t="s">
        <v>71</v>
      </c>
      <c r="AY124" s="231" t="s">
        <v>113</v>
      </c>
    </row>
    <row r="125" s="14" customFormat="1">
      <c r="A125" s="14"/>
      <c r="B125" s="232"/>
      <c r="C125" s="233"/>
      <c r="D125" s="223" t="s">
        <v>124</v>
      </c>
      <c r="E125" s="234" t="s">
        <v>19</v>
      </c>
      <c r="F125" s="235" t="s">
        <v>167</v>
      </c>
      <c r="G125" s="233"/>
      <c r="H125" s="236">
        <v>64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2" t="s">
        <v>124</v>
      </c>
      <c r="AU125" s="242" t="s">
        <v>81</v>
      </c>
      <c r="AV125" s="14" t="s">
        <v>81</v>
      </c>
      <c r="AW125" s="14" t="s">
        <v>33</v>
      </c>
      <c r="AX125" s="14" t="s">
        <v>71</v>
      </c>
      <c r="AY125" s="242" t="s">
        <v>113</v>
      </c>
    </row>
    <row r="126" s="15" customFormat="1">
      <c r="A126" s="15"/>
      <c r="B126" s="243"/>
      <c r="C126" s="244"/>
      <c r="D126" s="223" t="s">
        <v>124</v>
      </c>
      <c r="E126" s="245" t="s">
        <v>19</v>
      </c>
      <c r="F126" s="246" t="s">
        <v>127</v>
      </c>
      <c r="G126" s="244"/>
      <c r="H126" s="247">
        <v>64</v>
      </c>
      <c r="I126" s="248"/>
      <c r="J126" s="244"/>
      <c r="K126" s="244"/>
      <c r="L126" s="249"/>
      <c r="M126" s="250"/>
      <c r="N126" s="251"/>
      <c r="O126" s="251"/>
      <c r="P126" s="251"/>
      <c r="Q126" s="251"/>
      <c r="R126" s="251"/>
      <c r="S126" s="251"/>
      <c r="T126" s="252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53" t="s">
        <v>124</v>
      </c>
      <c r="AU126" s="253" t="s">
        <v>81</v>
      </c>
      <c r="AV126" s="15" t="s">
        <v>128</v>
      </c>
      <c r="AW126" s="15" t="s">
        <v>33</v>
      </c>
      <c r="AX126" s="15" t="s">
        <v>79</v>
      </c>
      <c r="AY126" s="253" t="s">
        <v>113</v>
      </c>
    </row>
    <row r="127" s="12" customFormat="1" ht="22.8" customHeight="1">
      <c r="A127" s="12"/>
      <c r="B127" s="187"/>
      <c r="C127" s="188"/>
      <c r="D127" s="189" t="s">
        <v>70</v>
      </c>
      <c r="E127" s="201" t="s">
        <v>168</v>
      </c>
      <c r="F127" s="201" t="s">
        <v>169</v>
      </c>
      <c r="G127" s="188"/>
      <c r="H127" s="188"/>
      <c r="I127" s="191"/>
      <c r="J127" s="202">
        <f>BK127</f>
        <v>0</v>
      </c>
      <c r="K127" s="188"/>
      <c r="L127" s="193"/>
      <c r="M127" s="194"/>
      <c r="N127" s="195"/>
      <c r="O127" s="195"/>
      <c r="P127" s="196">
        <f>SUM(P128:P169)</f>
        <v>0</v>
      </c>
      <c r="Q127" s="195"/>
      <c r="R127" s="196">
        <f>SUM(R128:R169)</f>
        <v>0.033675999999999998</v>
      </c>
      <c r="S127" s="195"/>
      <c r="T127" s="197">
        <f>SUM(T128:T169)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98" t="s">
        <v>79</v>
      </c>
      <c r="AT127" s="199" t="s">
        <v>70</v>
      </c>
      <c r="AU127" s="199" t="s">
        <v>79</v>
      </c>
      <c r="AY127" s="198" t="s">
        <v>113</v>
      </c>
      <c r="BK127" s="200">
        <f>SUM(BK128:BK169)</f>
        <v>0</v>
      </c>
    </row>
    <row r="128" s="2" customFormat="1" ht="16.5" customHeight="1">
      <c r="A128" s="41"/>
      <c r="B128" s="42"/>
      <c r="C128" s="203" t="s">
        <v>170</v>
      </c>
      <c r="D128" s="203" t="s">
        <v>115</v>
      </c>
      <c r="E128" s="204" t="s">
        <v>171</v>
      </c>
      <c r="F128" s="205" t="s">
        <v>172</v>
      </c>
      <c r="G128" s="206" t="s">
        <v>153</v>
      </c>
      <c r="H128" s="207">
        <v>143.09999999999999</v>
      </c>
      <c r="I128" s="208"/>
      <c r="J128" s="209">
        <f>ROUND(I128*H128,2)</f>
        <v>0</v>
      </c>
      <c r="K128" s="205" t="s">
        <v>154</v>
      </c>
      <c r="L128" s="47"/>
      <c r="M128" s="210" t="s">
        <v>19</v>
      </c>
      <c r="N128" s="211" t="s">
        <v>42</v>
      </c>
      <c r="O128" s="87"/>
      <c r="P128" s="212">
        <f>O128*H128</f>
        <v>0</v>
      </c>
      <c r="Q128" s="212">
        <v>0.00020000000000000001</v>
      </c>
      <c r="R128" s="212">
        <f>Q128*H128</f>
        <v>0.02862</v>
      </c>
      <c r="S128" s="212">
        <v>0</v>
      </c>
      <c r="T128" s="213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4" t="s">
        <v>128</v>
      </c>
      <c r="AT128" s="214" t="s">
        <v>115</v>
      </c>
      <c r="AU128" s="214" t="s">
        <v>81</v>
      </c>
      <c r="AY128" s="20" t="s">
        <v>113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20" t="s">
        <v>79</v>
      </c>
      <c r="BK128" s="215">
        <f>ROUND(I128*H128,2)</f>
        <v>0</v>
      </c>
      <c r="BL128" s="20" t="s">
        <v>128</v>
      </c>
      <c r="BM128" s="214" t="s">
        <v>173</v>
      </c>
    </row>
    <row r="129" s="13" customFormat="1">
      <c r="A129" s="13"/>
      <c r="B129" s="221"/>
      <c r="C129" s="222"/>
      <c r="D129" s="223" t="s">
        <v>124</v>
      </c>
      <c r="E129" s="224" t="s">
        <v>19</v>
      </c>
      <c r="F129" s="225" t="s">
        <v>125</v>
      </c>
      <c r="G129" s="222"/>
      <c r="H129" s="224" t="s">
        <v>19</v>
      </c>
      <c r="I129" s="226"/>
      <c r="J129" s="222"/>
      <c r="K129" s="222"/>
      <c r="L129" s="227"/>
      <c r="M129" s="228"/>
      <c r="N129" s="229"/>
      <c r="O129" s="229"/>
      <c r="P129" s="229"/>
      <c r="Q129" s="229"/>
      <c r="R129" s="229"/>
      <c r="S129" s="229"/>
      <c r="T129" s="23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1" t="s">
        <v>124</v>
      </c>
      <c r="AU129" s="231" t="s">
        <v>81</v>
      </c>
      <c r="AV129" s="13" t="s">
        <v>79</v>
      </c>
      <c r="AW129" s="13" t="s">
        <v>33</v>
      </c>
      <c r="AX129" s="13" t="s">
        <v>71</v>
      </c>
      <c r="AY129" s="231" t="s">
        <v>113</v>
      </c>
    </row>
    <row r="130" s="14" customFormat="1">
      <c r="A130" s="14"/>
      <c r="B130" s="232"/>
      <c r="C130" s="233"/>
      <c r="D130" s="223" t="s">
        <v>124</v>
      </c>
      <c r="E130" s="234" t="s">
        <v>19</v>
      </c>
      <c r="F130" s="235" t="s">
        <v>174</v>
      </c>
      <c r="G130" s="233"/>
      <c r="H130" s="236">
        <v>10.1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2" t="s">
        <v>124</v>
      </c>
      <c r="AU130" s="242" t="s">
        <v>81</v>
      </c>
      <c r="AV130" s="14" t="s">
        <v>81</v>
      </c>
      <c r="AW130" s="14" t="s">
        <v>33</v>
      </c>
      <c r="AX130" s="14" t="s">
        <v>71</v>
      </c>
      <c r="AY130" s="242" t="s">
        <v>113</v>
      </c>
    </row>
    <row r="131" s="14" customFormat="1">
      <c r="A131" s="14"/>
      <c r="B131" s="232"/>
      <c r="C131" s="233"/>
      <c r="D131" s="223" t="s">
        <v>124</v>
      </c>
      <c r="E131" s="234" t="s">
        <v>19</v>
      </c>
      <c r="F131" s="235" t="s">
        <v>175</v>
      </c>
      <c r="G131" s="233"/>
      <c r="H131" s="236">
        <v>4.4000000000000004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2" t="s">
        <v>124</v>
      </c>
      <c r="AU131" s="242" t="s">
        <v>81</v>
      </c>
      <c r="AV131" s="14" t="s">
        <v>81</v>
      </c>
      <c r="AW131" s="14" t="s">
        <v>33</v>
      </c>
      <c r="AX131" s="14" t="s">
        <v>71</v>
      </c>
      <c r="AY131" s="242" t="s">
        <v>113</v>
      </c>
    </row>
    <row r="132" s="14" customFormat="1">
      <c r="A132" s="14"/>
      <c r="B132" s="232"/>
      <c r="C132" s="233"/>
      <c r="D132" s="223" t="s">
        <v>124</v>
      </c>
      <c r="E132" s="234" t="s">
        <v>19</v>
      </c>
      <c r="F132" s="235" t="s">
        <v>176</v>
      </c>
      <c r="G132" s="233"/>
      <c r="H132" s="236">
        <v>22.399999999999999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2" t="s">
        <v>124</v>
      </c>
      <c r="AU132" s="242" t="s">
        <v>81</v>
      </c>
      <c r="AV132" s="14" t="s">
        <v>81</v>
      </c>
      <c r="AW132" s="14" t="s">
        <v>33</v>
      </c>
      <c r="AX132" s="14" t="s">
        <v>71</v>
      </c>
      <c r="AY132" s="242" t="s">
        <v>113</v>
      </c>
    </row>
    <row r="133" s="14" customFormat="1">
      <c r="A133" s="14"/>
      <c r="B133" s="232"/>
      <c r="C133" s="233"/>
      <c r="D133" s="223" t="s">
        <v>124</v>
      </c>
      <c r="E133" s="234" t="s">
        <v>19</v>
      </c>
      <c r="F133" s="235" t="s">
        <v>177</v>
      </c>
      <c r="G133" s="233"/>
      <c r="H133" s="236">
        <v>8.8000000000000007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2" t="s">
        <v>124</v>
      </c>
      <c r="AU133" s="242" t="s">
        <v>81</v>
      </c>
      <c r="AV133" s="14" t="s">
        <v>81</v>
      </c>
      <c r="AW133" s="14" t="s">
        <v>33</v>
      </c>
      <c r="AX133" s="14" t="s">
        <v>71</v>
      </c>
      <c r="AY133" s="242" t="s">
        <v>113</v>
      </c>
    </row>
    <row r="134" s="14" customFormat="1">
      <c r="A134" s="14"/>
      <c r="B134" s="232"/>
      <c r="C134" s="233"/>
      <c r="D134" s="223" t="s">
        <v>124</v>
      </c>
      <c r="E134" s="234" t="s">
        <v>19</v>
      </c>
      <c r="F134" s="235" t="s">
        <v>178</v>
      </c>
      <c r="G134" s="233"/>
      <c r="H134" s="236">
        <v>10.800000000000001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2" t="s">
        <v>124</v>
      </c>
      <c r="AU134" s="242" t="s">
        <v>81</v>
      </c>
      <c r="AV134" s="14" t="s">
        <v>81</v>
      </c>
      <c r="AW134" s="14" t="s">
        <v>33</v>
      </c>
      <c r="AX134" s="14" t="s">
        <v>71</v>
      </c>
      <c r="AY134" s="242" t="s">
        <v>113</v>
      </c>
    </row>
    <row r="135" s="14" customFormat="1">
      <c r="A135" s="14"/>
      <c r="B135" s="232"/>
      <c r="C135" s="233"/>
      <c r="D135" s="223" t="s">
        <v>124</v>
      </c>
      <c r="E135" s="234" t="s">
        <v>19</v>
      </c>
      <c r="F135" s="235" t="s">
        <v>179</v>
      </c>
      <c r="G135" s="233"/>
      <c r="H135" s="236">
        <v>14.1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2" t="s">
        <v>124</v>
      </c>
      <c r="AU135" s="242" t="s">
        <v>81</v>
      </c>
      <c r="AV135" s="14" t="s">
        <v>81</v>
      </c>
      <c r="AW135" s="14" t="s">
        <v>33</v>
      </c>
      <c r="AX135" s="14" t="s">
        <v>71</v>
      </c>
      <c r="AY135" s="242" t="s">
        <v>113</v>
      </c>
    </row>
    <row r="136" s="14" customFormat="1">
      <c r="A136" s="14"/>
      <c r="B136" s="232"/>
      <c r="C136" s="233"/>
      <c r="D136" s="223" t="s">
        <v>124</v>
      </c>
      <c r="E136" s="234" t="s">
        <v>19</v>
      </c>
      <c r="F136" s="235" t="s">
        <v>174</v>
      </c>
      <c r="G136" s="233"/>
      <c r="H136" s="236">
        <v>10.1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2" t="s">
        <v>124</v>
      </c>
      <c r="AU136" s="242" t="s">
        <v>81</v>
      </c>
      <c r="AV136" s="14" t="s">
        <v>81</v>
      </c>
      <c r="AW136" s="14" t="s">
        <v>33</v>
      </c>
      <c r="AX136" s="14" t="s">
        <v>71</v>
      </c>
      <c r="AY136" s="242" t="s">
        <v>113</v>
      </c>
    </row>
    <row r="137" s="14" customFormat="1">
      <c r="A137" s="14"/>
      <c r="B137" s="232"/>
      <c r="C137" s="233"/>
      <c r="D137" s="223" t="s">
        <v>124</v>
      </c>
      <c r="E137" s="234" t="s">
        <v>19</v>
      </c>
      <c r="F137" s="235" t="s">
        <v>175</v>
      </c>
      <c r="G137" s="233"/>
      <c r="H137" s="236">
        <v>4.4000000000000004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2" t="s">
        <v>124</v>
      </c>
      <c r="AU137" s="242" t="s">
        <v>81</v>
      </c>
      <c r="AV137" s="14" t="s">
        <v>81</v>
      </c>
      <c r="AW137" s="14" t="s">
        <v>33</v>
      </c>
      <c r="AX137" s="14" t="s">
        <v>71</v>
      </c>
      <c r="AY137" s="242" t="s">
        <v>113</v>
      </c>
    </row>
    <row r="138" s="14" customFormat="1">
      <c r="A138" s="14"/>
      <c r="B138" s="232"/>
      <c r="C138" s="233"/>
      <c r="D138" s="223" t="s">
        <v>124</v>
      </c>
      <c r="E138" s="234" t="s">
        <v>19</v>
      </c>
      <c r="F138" s="235" t="s">
        <v>180</v>
      </c>
      <c r="G138" s="233"/>
      <c r="H138" s="236">
        <v>11.199999999999999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2" t="s">
        <v>124</v>
      </c>
      <c r="AU138" s="242" t="s">
        <v>81</v>
      </c>
      <c r="AV138" s="14" t="s">
        <v>81</v>
      </c>
      <c r="AW138" s="14" t="s">
        <v>33</v>
      </c>
      <c r="AX138" s="14" t="s">
        <v>71</v>
      </c>
      <c r="AY138" s="242" t="s">
        <v>113</v>
      </c>
    </row>
    <row r="139" s="14" customFormat="1">
      <c r="A139" s="14"/>
      <c r="B139" s="232"/>
      <c r="C139" s="233"/>
      <c r="D139" s="223" t="s">
        <v>124</v>
      </c>
      <c r="E139" s="234" t="s">
        <v>19</v>
      </c>
      <c r="F139" s="235" t="s">
        <v>175</v>
      </c>
      <c r="G139" s="233"/>
      <c r="H139" s="236">
        <v>4.4000000000000004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2" t="s">
        <v>124</v>
      </c>
      <c r="AU139" s="242" t="s">
        <v>81</v>
      </c>
      <c r="AV139" s="14" t="s">
        <v>81</v>
      </c>
      <c r="AW139" s="14" t="s">
        <v>33</v>
      </c>
      <c r="AX139" s="14" t="s">
        <v>71</v>
      </c>
      <c r="AY139" s="242" t="s">
        <v>113</v>
      </c>
    </row>
    <row r="140" s="14" customFormat="1">
      <c r="A140" s="14"/>
      <c r="B140" s="232"/>
      <c r="C140" s="233"/>
      <c r="D140" s="223" t="s">
        <v>124</v>
      </c>
      <c r="E140" s="234" t="s">
        <v>19</v>
      </c>
      <c r="F140" s="235" t="s">
        <v>180</v>
      </c>
      <c r="G140" s="233"/>
      <c r="H140" s="236">
        <v>11.199999999999999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2" t="s">
        <v>124</v>
      </c>
      <c r="AU140" s="242" t="s">
        <v>81</v>
      </c>
      <c r="AV140" s="14" t="s">
        <v>81</v>
      </c>
      <c r="AW140" s="14" t="s">
        <v>33</v>
      </c>
      <c r="AX140" s="14" t="s">
        <v>71</v>
      </c>
      <c r="AY140" s="242" t="s">
        <v>113</v>
      </c>
    </row>
    <row r="141" s="14" customFormat="1">
      <c r="A141" s="14"/>
      <c r="B141" s="232"/>
      <c r="C141" s="233"/>
      <c r="D141" s="223" t="s">
        <v>124</v>
      </c>
      <c r="E141" s="234" t="s">
        <v>19</v>
      </c>
      <c r="F141" s="235" t="s">
        <v>175</v>
      </c>
      <c r="G141" s="233"/>
      <c r="H141" s="236">
        <v>4.4000000000000004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2" t="s">
        <v>124</v>
      </c>
      <c r="AU141" s="242" t="s">
        <v>81</v>
      </c>
      <c r="AV141" s="14" t="s">
        <v>81</v>
      </c>
      <c r="AW141" s="14" t="s">
        <v>33</v>
      </c>
      <c r="AX141" s="14" t="s">
        <v>71</v>
      </c>
      <c r="AY141" s="242" t="s">
        <v>113</v>
      </c>
    </row>
    <row r="142" s="14" customFormat="1">
      <c r="A142" s="14"/>
      <c r="B142" s="232"/>
      <c r="C142" s="233"/>
      <c r="D142" s="223" t="s">
        <v>124</v>
      </c>
      <c r="E142" s="234" t="s">
        <v>19</v>
      </c>
      <c r="F142" s="235" t="s">
        <v>180</v>
      </c>
      <c r="G142" s="233"/>
      <c r="H142" s="236">
        <v>11.199999999999999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2" t="s">
        <v>124</v>
      </c>
      <c r="AU142" s="242" t="s">
        <v>81</v>
      </c>
      <c r="AV142" s="14" t="s">
        <v>81</v>
      </c>
      <c r="AW142" s="14" t="s">
        <v>33</v>
      </c>
      <c r="AX142" s="14" t="s">
        <v>71</v>
      </c>
      <c r="AY142" s="242" t="s">
        <v>113</v>
      </c>
    </row>
    <row r="143" s="14" customFormat="1">
      <c r="A143" s="14"/>
      <c r="B143" s="232"/>
      <c r="C143" s="233"/>
      <c r="D143" s="223" t="s">
        <v>124</v>
      </c>
      <c r="E143" s="234" t="s">
        <v>19</v>
      </c>
      <c r="F143" s="235" t="s">
        <v>175</v>
      </c>
      <c r="G143" s="233"/>
      <c r="H143" s="236">
        <v>4.4000000000000004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2" t="s">
        <v>124</v>
      </c>
      <c r="AU143" s="242" t="s">
        <v>81</v>
      </c>
      <c r="AV143" s="14" t="s">
        <v>81</v>
      </c>
      <c r="AW143" s="14" t="s">
        <v>33</v>
      </c>
      <c r="AX143" s="14" t="s">
        <v>71</v>
      </c>
      <c r="AY143" s="242" t="s">
        <v>113</v>
      </c>
    </row>
    <row r="144" s="14" customFormat="1">
      <c r="A144" s="14"/>
      <c r="B144" s="232"/>
      <c r="C144" s="233"/>
      <c r="D144" s="223" t="s">
        <v>124</v>
      </c>
      <c r="E144" s="234" t="s">
        <v>19</v>
      </c>
      <c r="F144" s="235" t="s">
        <v>180</v>
      </c>
      <c r="G144" s="233"/>
      <c r="H144" s="236">
        <v>11.199999999999999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2" t="s">
        <v>124</v>
      </c>
      <c r="AU144" s="242" t="s">
        <v>81</v>
      </c>
      <c r="AV144" s="14" t="s">
        <v>81</v>
      </c>
      <c r="AW144" s="14" t="s">
        <v>33</v>
      </c>
      <c r="AX144" s="14" t="s">
        <v>71</v>
      </c>
      <c r="AY144" s="242" t="s">
        <v>113</v>
      </c>
    </row>
    <row r="145" s="15" customFormat="1">
      <c r="A145" s="15"/>
      <c r="B145" s="243"/>
      <c r="C145" s="244"/>
      <c r="D145" s="223" t="s">
        <v>124</v>
      </c>
      <c r="E145" s="245" t="s">
        <v>19</v>
      </c>
      <c r="F145" s="246" t="s">
        <v>127</v>
      </c>
      <c r="G145" s="244"/>
      <c r="H145" s="247">
        <v>143.09999999999999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53" t="s">
        <v>124</v>
      </c>
      <c r="AU145" s="253" t="s">
        <v>81</v>
      </c>
      <c r="AV145" s="15" t="s">
        <v>128</v>
      </c>
      <c r="AW145" s="15" t="s">
        <v>33</v>
      </c>
      <c r="AX145" s="15" t="s">
        <v>79</v>
      </c>
      <c r="AY145" s="253" t="s">
        <v>113</v>
      </c>
    </row>
    <row r="146" s="2" customFormat="1" ht="24.15" customHeight="1">
      <c r="A146" s="41"/>
      <c r="B146" s="42"/>
      <c r="C146" s="203" t="s">
        <v>168</v>
      </c>
      <c r="D146" s="203" t="s">
        <v>115</v>
      </c>
      <c r="E146" s="204" t="s">
        <v>181</v>
      </c>
      <c r="F146" s="205" t="s">
        <v>182</v>
      </c>
      <c r="G146" s="206" t="s">
        <v>153</v>
      </c>
      <c r="H146" s="207">
        <v>143.09999999999999</v>
      </c>
      <c r="I146" s="208"/>
      <c r="J146" s="209">
        <f>ROUND(I146*H146,2)</f>
        <v>0</v>
      </c>
      <c r="K146" s="205" t="s">
        <v>119</v>
      </c>
      <c r="L146" s="47"/>
      <c r="M146" s="210" t="s">
        <v>19</v>
      </c>
      <c r="N146" s="211" t="s">
        <v>42</v>
      </c>
      <c r="O146" s="87"/>
      <c r="P146" s="212">
        <f>O146*H146</f>
        <v>0</v>
      </c>
      <c r="Q146" s="212">
        <v>0</v>
      </c>
      <c r="R146" s="212">
        <f>Q146*H146</f>
        <v>0</v>
      </c>
      <c r="S146" s="212">
        <v>0</v>
      </c>
      <c r="T146" s="213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14" t="s">
        <v>128</v>
      </c>
      <c r="AT146" s="214" t="s">
        <v>115</v>
      </c>
      <c r="AU146" s="214" t="s">
        <v>81</v>
      </c>
      <c r="AY146" s="20" t="s">
        <v>113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20" t="s">
        <v>79</v>
      </c>
      <c r="BK146" s="215">
        <f>ROUND(I146*H146,2)</f>
        <v>0</v>
      </c>
      <c r="BL146" s="20" t="s">
        <v>128</v>
      </c>
      <c r="BM146" s="214" t="s">
        <v>183</v>
      </c>
    </row>
    <row r="147" s="2" customFormat="1">
      <c r="A147" s="41"/>
      <c r="B147" s="42"/>
      <c r="C147" s="43"/>
      <c r="D147" s="216" t="s">
        <v>122</v>
      </c>
      <c r="E147" s="43"/>
      <c r="F147" s="217" t="s">
        <v>184</v>
      </c>
      <c r="G147" s="43"/>
      <c r="H147" s="43"/>
      <c r="I147" s="218"/>
      <c r="J147" s="43"/>
      <c r="K147" s="43"/>
      <c r="L147" s="47"/>
      <c r="M147" s="219"/>
      <c r="N147" s="220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122</v>
      </c>
      <c r="AU147" s="20" t="s">
        <v>81</v>
      </c>
    </row>
    <row r="148" s="13" customFormat="1">
      <c r="A148" s="13"/>
      <c r="B148" s="221"/>
      <c r="C148" s="222"/>
      <c r="D148" s="223" t="s">
        <v>124</v>
      </c>
      <c r="E148" s="224" t="s">
        <v>19</v>
      </c>
      <c r="F148" s="225" t="s">
        <v>125</v>
      </c>
      <c r="G148" s="222"/>
      <c r="H148" s="224" t="s">
        <v>19</v>
      </c>
      <c r="I148" s="226"/>
      <c r="J148" s="222"/>
      <c r="K148" s="222"/>
      <c r="L148" s="227"/>
      <c r="M148" s="228"/>
      <c r="N148" s="229"/>
      <c r="O148" s="229"/>
      <c r="P148" s="229"/>
      <c r="Q148" s="229"/>
      <c r="R148" s="229"/>
      <c r="S148" s="229"/>
      <c r="T148" s="23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1" t="s">
        <v>124</v>
      </c>
      <c r="AU148" s="231" t="s">
        <v>81</v>
      </c>
      <c r="AV148" s="13" t="s">
        <v>79</v>
      </c>
      <c r="AW148" s="13" t="s">
        <v>33</v>
      </c>
      <c r="AX148" s="13" t="s">
        <v>71</v>
      </c>
      <c r="AY148" s="231" t="s">
        <v>113</v>
      </c>
    </row>
    <row r="149" s="14" customFormat="1">
      <c r="A149" s="14"/>
      <c r="B149" s="232"/>
      <c r="C149" s="233"/>
      <c r="D149" s="223" t="s">
        <v>124</v>
      </c>
      <c r="E149" s="234" t="s">
        <v>19</v>
      </c>
      <c r="F149" s="235" t="s">
        <v>174</v>
      </c>
      <c r="G149" s="233"/>
      <c r="H149" s="236">
        <v>10.1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2" t="s">
        <v>124</v>
      </c>
      <c r="AU149" s="242" t="s">
        <v>81</v>
      </c>
      <c r="AV149" s="14" t="s">
        <v>81</v>
      </c>
      <c r="AW149" s="14" t="s">
        <v>33</v>
      </c>
      <c r="AX149" s="14" t="s">
        <v>71</v>
      </c>
      <c r="AY149" s="242" t="s">
        <v>113</v>
      </c>
    </row>
    <row r="150" s="14" customFormat="1">
      <c r="A150" s="14"/>
      <c r="B150" s="232"/>
      <c r="C150" s="233"/>
      <c r="D150" s="223" t="s">
        <v>124</v>
      </c>
      <c r="E150" s="234" t="s">
        <v>19</v>
      </c>
      <c r="F150" s="235" t="s">
        <v>175</v>
      </c>
      <c r="G150" s="233"/>
      <c r="H150" s="236">
        <v>4.4000000000000004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2" t="s">
        <v>124</v>
      </c>
      <c r="AU150" s="242" t="s">
        <v>81</v>
      </c>
      <c r="AV150" s="14" t="s">
        <v>81</v>
      </c>
      <c r="AW150" s="14" t="s">
        <v>33</v>
      </c>
      <c r="AX150" s="14" t="s">
        <v>71</v>
      </c>
      <c r="AY150" s="242" t="s">
        <v>113</v>
      </c>
    </row>
    <row r="151" s="14" customFormat="1">
      <c r="A151" s="14"/>
      <c r="B151" s="232"/>
      <c r="C151" s="233"/>
      <c r="D151" s="223" t="s">
        <v>124</v>
      </c>
      <c r="E151" s="234" t="s">
        <v>19</v>
      </c>
      <c r="F151" s="235" t="s">
        <v>176</v>
      </c>
      <c r="G151" s="233"/>
      <c r="H151" s="236">
        <v>22.399999999999999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2" t="s">
        <v>124</v>
      </c>
      <c r="AU151" s="242" t="s">
        <v>81</v>
      </c>
      <c r="AV151" s="14" t="s">
        <v>81</v>
      </c>
      <c r="AW151" s="14" t="s">
        <v>33</v>
      </c>
      <c r="AX151" s="14" t="s">
        <v>71</v>
      </c>
      <c r="AY151" s="242" t="s">
        <v>113</v>
      </c>
    </row>
    <row r="152" s="14" customFormat="1">
      <c r="A152" s="14"/>
      <c r="B152" s="232"/>
      <c r="C152" s="233"/>
      <c r="D152" s="223" t="s">
        <v>124</v>
      </c>
      <c r="E152" s="234" t="s">
        <v>19</v>
      </c>
      <c r="F152" s="235" t="s">
        <v>177</v>
      </c>
      <c r="G152" s="233"/>
      <c r="H152" s="236">
        <v>8.8000000000000007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2" t="s">
        <v>124</v>
      </c>
      <c r="AU152" s="242" t="s">
        <v>81</v>
      </c>
      <c r="AV152" s="14" t="s">
        <v>81</v>
      </c>
      <c r="AW152" s="14" t="s">
        <v>33</v>
      </c>
      <c r="AX152" s="14" t="s">
        <v>71</v>
      </c>
      <c r="AY152" s="242" t="s">
        <v>113</v>
      </c>
    </row>
    <row r="153" s="14" customFormat="1">
      <c r="A153" s="14"/>
      <c r="B153" s="232"/>
      <c r="C153" s="233"/>
      <c r="D153" s="223" t="s">
        <v>124</v>
      </c>
      <c r="E153" s="234" t="s">
        <v>19</v>
      </c>
      <c r="F153" s="235" t="s">
        <v>178</v>
      </c>
      <c r="G153" s="233"/>
      <c r="H153" s="236">
        <v>10.800000000000001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2" t="s">
        <v>124</v>
      </c>
      <c r="AU153" s="242" t="s">
        <v>81</v>
      </c>
      <c r="AV153" s="14" t="s">
        <v>81</v>
      </c>
      <c r="AW153" s="14" t="s">
        <v>33</v>
      </c>
      <c r="AX153" s="14" t="s">
        <v>71</v>
      </c>
      <c r="AY153" s="242" t="s">
        <v>113</v>
      </c>
    </row>
    <row r="154" s="14" customFormat="1">
      <c r="A154" s="14"/>
      <c r="B154" s="232"/>
      <c r="C154" s="233"/>
      <c r="D154" s="223" t="s">
        <v>124</v>
      </c>
      <c r="E154" s="234" t="s">
        <v>19</v>
      </c>
      <c r="F154" s="235" t="s">
        <v>179</v>
      </c>
      <c r="G154" s="233"/>
      <c r="H154" s="236">
        <v>14.1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2" t="s">
        <v>124</v>
      </c>
      <c r="AU154" s="242" t="s">
        <v>81</v>
      </c>
      <c r="AV154" s="14" t="s">
        <v>81</v>
      </c>
      <c r="AW154" s="14" t="s">
        <v>33</v>
      </c>
      <c r="AX154" s="14" t="s">
        <v>71</v>
      </c>
      <c r="AY154" s="242" t="s">
        <v>113</v>
      </c>
    </row>
    <row r="155" s="14" customFormat="1">
      <c r="A155" s="14"/>
      <c r="B155" s="232"/>
      <c r="C155" s="233"/>
      <c r="D155" s="223" t="s">
        <v>124</v>
      </c>
      <c r="E155" s="234" t="s">
        <v>19</v>
      </c>
      <c r="F155" s="235" t="s">
        <v>174</v>
      </c>
      <c r="G155" s="233"/>
      <c r="H155" s="236">
        <v>10.1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2" t="s">
        <v>124</v>
      </c>
      <c r="AU155" s="242" t="s">
        <v>81</v>
      </c>
      <c r="AV155" s="14" t="s">
        <v>81</v>
      </c>
      <c r="AW155" s="14" t="s">
        <v>33</v>
      </c>
      <c r="AX155" s="14" t="s">
        <v>71</v>
      </c>
      <c r="AY155" s="242" t="s">
        <v>113</v>
      </c>
    </row>
    <row r="156" s="14" customFormat="1">
      <c r="A156" s="14"/>
      <c r="B156" s="232"/>
      <c r="C156" s="233"/>
      <c r="D156" s="223" t="s">
        <v>124</v>
      </c>
      <c r="E156" s="234" t="s">
        <v>19</v>
      </c>
      <c r="F156" s="235" t="s">
        <v>175</v>
      </c>
      <c r="G156" s="233"/>
      <c r="H156" s="236">
        <v>4.4000000000000004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2" t="s">
        <v>124</v>
      </c>
      <c r="AU156" s="242" t="s">
        <v>81</v>
      </c>
      <c r="AV156" s="14" t="s">
        <v>81</v>
      </c>
      <c r="AW156" s="14" t="s">
        <v>33</v>
      </c>
      <c r="AX156" s="14" t="s">
        <v>71</v>
      </c>
      <c r="AY156" s="242" t="s">
        <v>113</v>
      </c>
    </row>
    <row r="157" s="14" customFormat="1">
      <c r="A157" s="14"/>
      <c r="B157" s="232"/>
      <c r="C157" s="233"/>
      <c r="D157" s="223" t="s">
        <v>124</v>
      </c>
      <c r="E157" s="234" t="s">
        <v>19</v>
      </c>
      <c r="F157" s="235" t="s">
        <v>180</v>
      </c>
      <c r="G157" s="233"/>
      <c r="H157" s="236">
        <v>11.199999999999999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2" t="s">
        <v>124</v>
      </c>
      <c r="AU157" s="242" t="s">
        <v>81</v>
      </c>
      <c r="AV157" s="14" t="s">
        <v>81</v>
      </c>
      <c r="AW157" s="14" t="s">
        <v>33</v>
      </c>
      <c r="AX157" s="14" t="s">
        <v>71</v>
      </c>
      <c r="AY157" s="242" t="s">
        <v>113</v>
      </c>
    </row>
    <row r="158" s="14" customFormat="1">
      <c r="A158" s="14"/>
      <c r="B158" s="232"/>
      <c r="C158" s="233"/>
      <c r="D158" s="223" t="s">
        <v>124</v>
      </c>
      <c r="E158" s="234" t="s">
        <v>19</v>
      </c>
      <c r="F158" s="235" t="s">
        <v>175</v>
      </c>
      <c r="G158" s="233"/>
      <c r="H158" s="236">
        <v>4.4000000000000004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2" t="s">
        <v>124</v>
      </c>
      <c r="AU158" s="242" t="s">
        <v>81</v>
      </c>
      <c r="AV158" s="14" t="s">
        <v>81</v>
      </c>
      <c r="AW158" s="14" t="s">
        <v>33</v>
      </c>
      <c r="AX158" s="14" t="s">
        <v>71</v>
      </c>
      <c r="AY158" s="242" t="s">
        <v>113</v>
      </c>
    </row>
    <row r="159" s="14" customFormat="1">
      <c r="A159" s="14"/>
      <c r="B159" s="232"/>
      <c r="C159" s="233"/>
      <c r="D159" s="223" t="s">
        <v>124</v>
      </c>
      <c r="E159" s="234" t="s">
        <v>19</v>
      </c>
      <c r="F159" s="235" t="s">
        <v>180</v>
      </c>
      <c r="G159" s="233"/>
      <c r="H159" s="236">
        <v>11.199999999999999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2" t="s">
        <v>124</v>
      </c>
      <c r="AU159" s="242" t="s">
        <v>81</v>
      </c>
      <c r="AV159" s="14" t="s">
        <v>81</v>
      </c>
      <c r="AW159" s="14" t="s">
        <v>33</v>
      </c>
      <c r="AX159" s="14" t="s">
        <v>71</v>
      </c>
      <c r="AY159" s="242" t="s">
        <v>113</v>
      </c>
    </row>
    <row r="160" s="14" customFormat="1">
      <c r="A160" s="14"/>
      <c r="B160" s="232"/>
      <c r="C160" s="233"/>
      <c r="D160" s="223" t="s">
        <v>124</v>
      </c>
      <c r="E160" s="234" t="s">
        <v>19</v>
      </c>
      <c r="F160" s="235" t="s">
        <v>175</v>
      </c>
      <c r="G160" s="233"/>
      <c r="H160" s="236">
        <v>4.4000000000000004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2" t="s">
        <v>124</v>
      </c>
      <c r="AU160" s="242" t="s">
        <v>81</v>
      </c>
      <c r="AV160" s="14" t="s">
        <v>81</v>
      </c>
      <c r="AW160" s="14" t="s">
        <v>33</v>
      </c>
      <c r="AX160" s="14" t="s">
        <v>71</v>
      </c>
      <c r="AY160" s="242" t="s">
        <v>113</v>
      </c>
    </row>
    <row r="161" s="14" customFormat="1">
      <c r="A161" s="14"/>
      <c r="B161" s="232"/>
      <c r="C161" s="233"/>
      <c r="D161" s="223" t="s">
        <v>124</v>
      </c>
      <c r="E161" s="234" t="s">
        <v>19</v>
      </c>
      <c r="F161" s="235" t="s">
        <v>180</v>
      </c>
      <c r="G161" s="233"/>
      <c r="H161" s="236">
        <v>11.199999999999999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2" t="s">
        <v>124</v>
      </c>
      <c r="AU161" s="242" t="s">
        <v>81</v>
      </c>
      <c r="AV161" s="14" t="s">
        <v>81</v>
      </c>
      <c r="AW161" s="14" t="s">
        <v>33</v>
      </c>
      <c r="AX161" s="14" t="s">
        <v>71</v>
      </c>
      <c r="AY161" s="242" t="s">
        <v>113</v>
      </c>
    </row>
    <row r="162" s="14" customFormat="1">
      <c r="A162" s="14"/>
      <c r="B162" s="232"/>
      <c r="C162" s="233"/>
      <c r="D162" s="223" t="s">
        <v>124</v>
      </c>
      <c r="E162" s="234" t="s">
        <v>19</v>
      </c>
      <c r="F162" s="235" t="s">
        <v>175</v>
      </c>
      <c r="G162" s="233"/>
      <c r="H162" s="236">
        <v>4.4000000000000004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2" t="s">
        <v>124</v>
      </c>
      <c r="AU162" s="242" t="s">
        <v>81</v>
      </c>
      <c r="AV162" s="14" t="s">
        <v>81</v>
      </c>
      <c r="AW162" s="14" t="s">
        <v>33</v>
      </c>
      <c r="AX162" s="14" t="s">
        <v>71</v>
      </c>
      <c r="AY162" s="242" t="s">
        <v>113</v>
      </c>
    </row>
    <row r="163" s="14" customFormat="1">
      <c r="A163" s="14"/>
      <c r="B163" s="232"/>
      <c r="C163" s="233"/>
      <c r="D163" s="223" t="s">
        <v>124</v>
      </c>
      <c r="E163" s="234" t="s">
        <v>19</v>
      </c>
      <c r="F163" s="235" t="s">
        <v>180</v>
      </c>
      <c r="G163" s="233"/>
      <c r="H163" s="236">
        <v>11.199999999999999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2" t="s">
        <v>124</v>
      </c>
      <c r="AU163" s="242" t="s">
        <v>81</v>
      </c>
      <c r="AV163" s="14" t="s">
        <v>81</v>
      </c>
      <c r="AW163" s="14" t="s">
        <v>33</v>
      </c>
      <c r="AX163" s="14" t="s">
        <v>71</v>
      </c>
      <c r="AY163" s="242" t="s">
        <v>113</v>
      </c>
    </row>
    <row r="164" s="15" customFormat="1">
      <c r="A164" s="15"/>
      <c r="B164" s="243"/>
      <c r="C164" s="244"/>
      <c r="D164" s="223" t="s">
        <v>124</v>
      </c>
      <c r="E164" s="245" t="s">
        <v>19</v>
      </c>
      <c r="F164" s="246" t="s">
        <v>127</v>
      </c>
      <c r="G164" s="244"/>
      <c r="H164" s="247">
        <v>143.09999999999999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53" t="s">
        <v>124</v>
      </c>
      <c r="AU164" s="253" t="s">
        <v>81</v>
      </c>
      <c r="AV164" s="15" t="s">
        <v>128</v>
      </c>
      <c r="AW164" s="15" t="s">
        <v>33</v>
      </c>
      <c r="AX164" s="15" t="s">
        <v>79</v>
      </c>
      <c r="AY164" s="253" t="s">
        <v>113</v>
      </c>
    </row>
    <row r="165" s="2" customFormat="1" ht="24.15" customHeight="1">
      <c r="A165" s="41"/>
      <c r="B165" s="42"/>
      <c r="C165" s="203" t="s">
        <v>185</v>
      </c>
      <c r="D165" s="203" t="s">
        <v>115</v>
      </c>
      <c r="E165" s="204" t="s">
        <v>186</v>
      </c>
      <c r="F165" s="205" t="s">
        <v>187</v>
      </c>
      <c r="G165" s="206" t="s">
        <v>118</v>
      </c>
      <c r="H165" s="207">
        <v>3.2000000000000002</v>
      </c>
      <c r="I165" s="208"/>
      <c r="J165" s="209">
        <f>ROUND(I165*H165,2)</f>
        <v>0</v>
      </c>
      <c r="K165" s="205" t="s">
        <v>119</v>
      </c>
      <c r="L165" s="47"/>
      <c r="M165" s="210" t="s">
        <v>19</v>
      </c>
      <c r="N165" s="211" t="s">
        <v>42</v>
      </c>
      <c r="O165" s="87"/>
      <c r="P165" s="212">
        <f>O165*H165</f>
        <v>0</v>
      </c>
      <c r="Q165" s="212">
        <v>0.00158</v>
      </c>
      <c r="R165" s="212">
        <f>Q165*H165</f>
        <v>0.0050560000000000006</v>
      </c>
      <c r="S165" s="212">
        <v>0</v>
      </c>
      <c r="T165" s="213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14" t="s">
        <v>128</v>
      </c>
      <c r="AT165" s="214" t="s">
        <v>115</v>
      </c>
      <c r="AU165" s="214" t="s">
        <v>81</v>
      </c>
      <c r="AY165" s="20" t="s">
        <v>113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20" t="s">
        <v>79</v>
      </c>
      <c r="BK165" s="215">
        <f>ROUND(I165*H165,2)</f>
        <v>0</v>
      </c>
      <c r="BL165" s="20" t="s">
        <v>128</v>
      </c>
      <c r="BM165" s="214" t="s">
        <v>188</v>
      </c>
    </row>
    <row r="166" s="2" customFormat="1">
      <c r="A166" s="41"/>
      <c r="B166" s="42"/>
      <c r="C166" s="43"/>
      <c r="D166" s="216" t="s">
        <v>122</v>
      </c>
      <c r="E166" s="43"/>
      <c r="F166" s="217" t="s">
        <v>189</v>
      </c>
      <c r="G166" s="43"/>
      <c r="H166" s="43"/>
      <c r="I166" s="218"/>
      <c r="J166" s="43"/>
      <c r="K166" s="43"/>
      <c r="L166" s="47"/>
      <c r="M166" s="219"/>
      <c r="N166" s="220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122</v>
      </c>
      <c r="AU166" s="20" t="s">
        <v>81</v>
      </c>
    </row>
    <row r="167" s="13" customFormat="1">
      <c r="A167" s="13"/>
      <c r="B167" s="221"/>
      <c r="C167" s="222"/>
      <c r="D167" s="223" t="s">
        <v>124</v>
      </c>
      <c r="E167" s="224" t="s">
        <v>19</v>
      </c>
      <c r="F167" s="225" t="s">
        <v>125</v>
      </c>
      <c r="G167" s="222"/>
      <c r="H167" s="224" t="s">
        <v>19</v>
      </c>
      <c r="I167" s="226"/>
      <c r="J167" s="222"/>
      <c r="K167" s="222"/>
      <c r="L167" s="227"/>
      <c r="M167" s="228"/>
      <c r="N167" s="229"/>
      <c r="O167" s="229"/>
      <c r="P167" s="229"/>
      <c r="Q167" s="229"/>
      <c r="R167" s="229"/>
      <c r="S167" s="229"/>
      <c r="T167" s="23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1" t="s">
        <v>124</v>
      </c>
      <c r="AU167" s="231" t="s">
        <v>81</v>
      </c>
      <c r="AV167" s="13" t="s">
        <v>79</v>
      </c>
      <c r="AW167" s="13" t="s">
        <v>33</v>
      </c>
      <c r="AX167" s="13" t="s">
        <v>71</v>
      </c>
      <c r="AY167" s="231" t="s">
        <v>113</v>
      </c>
    </row>
    <row r="168" s="14" customFormat="1">
      <c r="A168" s="14"/>
      <c r="B168" s="232"/>
      <c r="C168" s="233"/>
      <c r="D168" s="223" t="s">
        <v>124</v>
      </c>
      <c r="E168" s="234" t="s">
        <v>19</v>
      </c>
      <c r="F168" s="235" t="s">
        <v>190</v>
      </c>
      <c r="G168" s="233"/>
      <c r="H168" s="236">
        <v>3.2000000000000002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2" t="s">
        <v>124</v>
      </c>
      <c r="AU168" s="242" t="s">
        <v>81</v>
      </c>
      <c r="AV168" s="14" t="s">
        <v>81</v>
      </c>
      <c r="AW168" s="14" t="s">
        <v>33</v>
      </c>
      <c r="AX168" s="14" t="s">
        <v>71</v>
      </c>
      <c r="AY168" s="242" t="s">
        <v>113</v>
      </c>
    </row>
    <row r="169" s="15" customFormat="1">
      <c r="A169" s="15"/>
      <c r="B169" s="243"/>
      <c r="C169" s="244"/>
      <c r="D169" s="223" t="s">
        <v>124</v>
      </c>
      <c r="E169" s="245" t="s">
        <v>19</v>
      </c>
      <c r="F169" s="246" t="s">
        <v>127</v>
      </c>
      <c r="G169" s="244"/>
      <c r="H169" s="247">
        <v>3.2000000000000002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53" t="s">
        <v>124</v>
      </c>
      <c r="AU169" s="253" t="s">
        <v>81</v>
      </c>
      <c r="AV169" s="15" t="s">
        <v>128</v>
      </c>
      <c r="AW169" s="15" t="s">
        <v>33</v>
      </c>
      <c r="AX169" s="15" t="s">
        <v>79</v>
      </c>
      <c r="AY169" s="253" t="s">
        <v>113</v>
      </c>
    </row>
    <row r="170" s="12" customFormat="1" ht="22.8" customHeight="1">
      <c r="A170" s="12"/>
      <c r="B170" s="187"/>
      <c r="C170" s="188"/>
      <c r="D170" s="189" t="s">
        <v>70</v>
      </c>
      <c r="E170" s="201" t="s">
        <v>191</v>
      </c>
      <c r="F170" s="201" t="s">
        <v>192</v>
      </c>
      <c r="G170" s="188"/>
      <c r="H170" s="188"/>
      <c r="I170" s="191"/>
      <c r="J170" s="202">
        <f>BK170</f>
        <v>0</v>
      </c>
      <c r="K170" s="188"/>
      <c r="L170" s="193"/>
      <c r="M170" s="194"/>
      <c r="N170" s="195"/>
      <c r="O170" s="195"/>
      <c r="P170" s="196">
        <f>SUM(P171:P178)</f>
        <v>0</v>
      </c>
      <c r="Q170" s="195"/>
      <c r="R170" s="196">
        <f>SUM(R171:R178)</f>
        <v>0</v>
      </c>
      <c r="S170" s="195"/>
      <c r="T170" s="197">
        <f>SUM(T171:T178)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98" t="s">
        <v>79</v>
      </c>
      <c r="AT170" s="199" t="s">
        <v>70</v>
      </c>
      <c r="AU170" s="199" t="s">
        <v>79</v>
      </c>
      <c r="AY170" s="198" t="s">
        <v>113</v>
      </c>
      <c r="BK170" s="200">
        <f>SUM(BK171:BK178)</f>
        <v>0</v>
      </c>
    </row>
    <row r="171" s="2" customFormat="1" ht="24.15" customHeight="1">
      <c r="A171" s="41"/>
      <c r="B171" s="42"/>
      <c r="C171" s="203" t="s">
        <v>193</v>
      </c>
      <c r="D171" s="203" t="s">
        <v>115</v>
      </c>
      <c r="E171" s="204" t="s">
        <v>194</v>
      </c>
      <c r="F171" s="205" t="s">
        <v>195</v>
      </c>
      <c r="G171" s="206" t="s">
        <v>196</v>
      </c>
      <c r="H171" s="207">
        <v>48.25</v>
      </c>
      <c r="I171" s="208"/>
      <c r="J171" s="209">
        <f>ROUND(I171*H171,2)</f>
        <v>0</v>
      </c>
      <c r="K171" s="205" t="s">
        <v>119</v>
      </c>
      <c r="L171" s="47"/>
      <c r="M171" s="210" t="s">
        <v>19</v>
      </c>
      <c r="N171" s="211" t="s">
        <v>42</v>
      </c>
      <c r="O171" s="87"/>
      <c r="P171" s="212">
        <f>O171*H171</f>
        <v>0</v>
      </c>
      <c r="Q171" s="212">
        <v>0</v>
      </c>
      <c r="R171" s="212">
        <f>Q171*H171</f>
        <v>0</v>
      </c>
      <c r="S171" s="212">
        <v>0</v>
      </c>
      <c r="T171" s="213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14" t="s">
        <v>128</v>
      </c>
      <c r="AT171" s="214" t="s">
        <v>115</v>
      </c>
      <c r="AU171" s="214" t="s">
        <v>81</v>
      </c>
      <c r="AY171" s="20" t="s">
        <v>113</v>
      </c>
      <c r="BE171" s="215">
        <f>IF(N171="základní",J171,0)</f>
        <v>0</v>
      </c>
      <c r="BF171" s="215">
        <f>IF(N171="snížená",J171,0)</f>
        <v>0</v>
      </c>
      <c r="BG171" s="215">
        <f>IF(N171="zákl. přenesená",J171,0)</f>
        <v>0</v>
      </c>
      <c r="BH171" s="215">
        <f>IF(N171="sníž. přenesená",J171,0)</f>
        <v>0</v>
      </c>
      <c r="BI171" s="215">
        <f>IF(N171="nulová",J171,0)</f>
        <v>0</v>
      </c>
      <c r="BJ171" s="20" t="s">
        <v>79</v>
      </c>
      <c r="BK171" s="215">
        <f>ROUND(I171*H171,2)</f>
        <v>0</v>
      </c>
      <c r="BL171" s="20" t="s">
        <v>128</v>
      </c>
      <c r="BM171" s="214" t="s">
        <v>197</v>
      </c>
    </row>
    <row r="172" s="2" customFormat="1">
      <c r="A172" s="41"/>
      <c r="B172" s="42"/>
      <c r="C172" s="43"/>
      <c r="D172" s="216" t="s">
        <v>122</v>
      </c>
      <c r="E172" s="43"/>
      <c r="F172" s="217" t="s">
        <v>198</v>
      </c>
      <c r="G172" s="43"/>
      <c r="H172" s="43"/>
      <c r="I172" s="218"/>
      <c r="J172" s="43"/>
      <c r="K172" s="43"/>
      <c r="L172" s="47"/>
      <c r="M172" s="219"/>
      <c r="N172" s="220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122</v>
      </c>
      <c r="AU172" s="20" t="s">
        <v>81</v>
      </c>
    </row>
    <row r="173" s="2" customFormat="1" ht="24.15" customHeight="1">
      <c r="A173" s="41"/>
      <c r="B173" s="42"/>
      <c r="C173" s="203" t="s">
        <v>199</v>
      </c>
      <c r="D173" s="203" t="s">
        <v>115</v>
      </c>
      <c r="E173" s="204" t="s">
        <v>200</v>
      </c>
      <c r="F173" s="205" t="s">
        <v>201</v>
      </c>
      <c r="G173" s="206" t="s">
        <v>196</v>
      </c>
      <c r="H173" s="207">
        <v>916.75</v>
      </c>
      <c r="I173" s="208"/>
      <c r="J173" s="209">
        <f>ROUND(I173*H173,2)</f>
        <v>0</v>
      </c>
      <c r="K173" s="205" t="s">
        <v>119</v>
      </c>
      <c r="L173" s="47"/>
      <c r="M173" s="210" t="s">
        <v>19</v>
      </c>
      <c r="N173" s="211" t="s">
        <v>42</v>
      </c>
      <c r="O173" s="87"/>
      <c r="P173" s="212">
        <f>O173*H173</f>
        <v>0</v>
      </c>
      <c r="Q173" s="212">
        <v>0</v>
      </c>
      <c r="R173" s="212">
        <f>Q173*H173</f>
        <v>0</v>
      </c>
      <c r="S173" s="212">
        <v>0</v>
      </c>
      <c r="T173" s="213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14" t="s">
        <v>128</v>
      </c>
      <c r="AT173" s="214" t="s">
        <v>115</v>
      </c>
      <c r="AU173" s="214" t="s">
        <v>81</v>
      </c>
      <c r="AY173" s="20" t="s">
        <v>113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20" t="s">
        <v>79</v>
      </c>
      <c r="BK173" s="215">
        <f>ROUND(I173*H173,2)</f>
        <v>0</v>
      </c>
      <c r="BL173" s="20" t="s">
        <v>128</v>
      </c>
      <c r="BM173" s="214" t="s">
        <v>202</v>
      </c>
    </row>
    <row r="174" s="2" customFormat="1">
      <c r="A174" s="41"/>
      <c r="B174" s="42"/>
      <c r="C174" s="43"/>
      <c r="D174" s="216" t="s">
        <v>122</v>
      </c>
      <c r="E174" s="43"/>
      <c r="F174" s="217" t="s">
        <v>203</v>
      </c>
      <c r="G174" s="43"/>
      <c r="H174" s="43"/>
      <c r="I174" s="218"/>
      <c r="J174" s="43"/>
      <c r="K174" s="43"/>
      <c r="L174" s="47"/>
      <c r="M174" s="219"/>
      <c r="N174" s="220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122</v>
      </c>
      <c r="AU174" s="20" t="s">
        <v>81</v>
      </c>
    </row>
    <row r="175" s="14" customFormat="1">
      <c r="A175" s="14"/>
      <c r="B175" s="232"/>
      <c r="C175" s="233"/>
      <c r="D175" s="223" t="s">
        <v>124</v>
      </c>
      <c r="E175" s="234" t="s">
        <v>19</v>
      </c>
      <c r="F175" s="235" t="s">
        <v>204</v>
      </c>
      <c r="G175" s="233"/>
      <c r="H175" s="236">
        <v>916.75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2" t="s">
        <v>124</v>
      </c>
      <c r="AU175" s="242" t="s">
        <v>81</v>
      </c>
      <c r="AV175" s="14" t="s">
        <v>81</v>
      </c>
      <c r="AW175" s="14" t="s">
        <v>33</v>
      </c>
      <c r="AX175" s="14" t="s">
        <v>71</v>
      </c>
      <c r="AY175" s="242" t="s">
        <v>113</v>
      </c>
    </row>
    <row r="176" s="15" customFormat="1">
      <c r="A176" s="15"/>
      <c r="B176" s="243"/>
      <c r="C176" s="244"/>
      <c r="D176" s="223" t="s">
        <v>124</v>
      </c>
      <c r="E176" s="245" t="s">
        <v>19</v>
      </c>
      <c r="F176" s="246" t="s">
        <v>127</v>
      </c>
      <c r="G176" s="244"/>
      <c r="H176" s="247">
        <v>916.75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3" t="s">
        <v>124</v>
      </c>
      <c r="AU176" s="253" t="s">
        <v>81</v>
      </c>
      <c r="AV176" s="15" t="s">
        <v>128</v>
      </c>
      <c r="AW176" s="15" t="s">
        <v>33</v>
      </c>
      <c r="AX176" s="15" t="s">
        <v>79</v>
      </c>
      <c r="AY176" s="253" t="s">
        <v>113</v>
      </c>
    </row>
    <row r="177" s="2" customFormat="1" ht="24.15" customHeight="1">
      <c r="A177" s="41"/>
      <c r="B177" s="42"/>
      <c r="C177" s="203" t="s">
        <v>205</v>
      </c>
      <c r="D177" s="203" t="s">
        <v>115</v>
      </c>
      <c r="E177" s="204" t="s">
        <v>206</v>
      </c>
      <c r="F177" s="205" t="s">
        <v>207</v>
      </c>
      <c r="G177" s="206" t="s">
        <v>196</v>
      </c>
      <c r="H177" s="207">
        <v>48.25</v>
      </c>
      <c r="I177" s="208"/>
      <c r="J177" s="209">
        <f>ROUND(I177*H177,2)</f>
        <v>0</v>
      </c>
      <c r="K177" s="205" t="s">
        <v>119</v>
      </c>
      <c r="L177" s="47"/>
      <c r="M177" s="210" t="s">
        <v>19</v>
      </c>
      <c r="N177" s="211" t="s">
        <v>42</v>
      </c>
      <c r="O177" s="87"/>
      <c r="P177" s="212">
        <f>O177*H177</f>
        <v>0</v>
      </c>
      <c r="Q177" s="212">
        <v>0</v>
      </c>
      <c r="R177" s="212">
        <f>Q177*H177</f>
        <v>0</v>
      </c>
      <c r="S177" s="212">
        <v>0</v>
      </c>
      <c r="T177" s="213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14" t="s">
        <v>128</v>
      </c>
      <c r="AT177" s="214" t="s">
        <v>115</v>
      </c>
      <c r="AU177" s="214" t="s">
        <v>81</v>
      </c>
      <c r="AY177" s="20" t="s">
        <v>113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20" t="s">
        <v>79</v>
      </c>
      <c r="BK177" s="215">
        <f>ROUND(I177*H177,2)</f>
        <v>0</v>
      </c>
      <c r="BL177" s="20" t="s">
        <v>128</v>
      </c>
      <c r="BM177" s="214" t="s">
        <v>208</v>
      </c>
    </row>
    <row r="178" s="2" customFormat="1">
      <c r="A178" s="41"/>
      <c r="B178" s="42"/>
      <c r="C178" s="43"/>
      <c r="D178" s="216" t="s">
        <v>122</v>
      </c>
      <c r="E178" s="43"/>
      <c r="F178" s="217" t="s">
        <v>209</v>
      </c>
      <c r="G178" s="43"/>
      <c r="H178" s="43"/>
      <c r="I178" s="218"/>
      <c r="J178" s="43"/>
      <c r="K178" s="43"/>
      <c r="L178" s="47"/>
      <c r="M178" s="219"/>
      <c r="N178" s="220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122</v>
      </c>
      <c r="AU178" s="20" t="s">
        <v>81</v>
      </c>
    </row>
    <row r="179" s="12" customFormat="1" ht="22.8" customHeight="1">
      <c r="A179" s="12"/>
      <c r="B179" s="187"/>
      <c r="C179" s="188"/>
      <c r="D179" s="189" t="s">
        <v>70</v>
      </c>
      <c r="E179" s="201" t="s">
        <v>210</v>
      </c>
      <c r="F179" s="201" t="s">
        <v>211</v>
      </c>
      <c r="G179" s="188"/>
      <c r="H179" s="188"/>
      <c r="I179" s="191"/>
      <c r="J179" s="202">
        <f>BK179</f>
        <v>0</v>
      </c>
      <c r="K179" s="188"/>
      <c r="L179" s="193"/>
      <c r="M179" s="194"/>
      <c r="N179" s="195"/>
      <c r="O179" s="195"/>
      <c r="P179" s="196">
        <f>SUM(P180:P181)</f>
        <v>0</v>
      </c>
      <c r="Q179" s="195"/>
      <c r="R179" s="196">
        <f>SUM(R180:R181)</f>
        <v>0</v>
      </c>
      <c r="S179" s="195"/>
      <c r="T179" s="197">
        <f>SUM(T180:T181)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98" t="s">
        <v>79</v>
      </c>
      <c r="AT179" s="199" t="s">
        <v>70</v>
      </c>
      <c r="AU179" s="199" t="s">
        <v>79</v>
      </c>
      <c r="AY179" s="198" t="s">
        <v>113</v>
      </c>
      <c r="BK179" s="200">
        <f>SUM(BK180:BK181)</f>
        <v>0</v>
      </c>
    </row>
    <row r="180" s="2" customFormat="1" ht="37.8" customHeight="1">
      <c r="A180" s="41"/>
      <c r="B180" s="42"/>
      <c r="C180" s="203" t="s">
        <v>212</v>
      </c>
      <c r="D180" s="203" t="s">
        <v>115</v>
      </c>
      <c r="E180" s="204" t="s">
        <v>213</v>
      </c>
      <c r="F180" s="205" t="s">
        <v>214</v>
      </c>
      <c r="G180" s="206" t="s">
        <v>196</v>
      </c>
      <c r="H180" s="207">
        <v>11.759</v>
      </c>
      <c r="I180" s="208"/>
      <c r="J180" s="209">
        <f>ROUND(I180*H180,2)</f>
        <v>0</v>
      </c>
      <c r="K180" s="205" t="s">
        <v>119</v>
      </c>
      <c r="L180" s="47"/>
      <c r="M180" s="210" t="s">
        <v>19</v>
      </c>
      <c r="N180" s="211" t="s">
        <v>42</v>
      </c>
      <c r="O180" s="87"/>
      <c r="P180" s="212">
        <f>O180*H180</f>
        <v>0</v>
      </c>
      <c r="Q180" s="212">
        <v>0</v>
      </c>
      <c r="R180" s="212">
        <f>Q180*H180</f>
        <v>0</v>
      </c>
      <c r="S180" s="212">
        <v>0</v>
      </c>
      <c r="T180" s="213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14" t="s">
        <v>128</v>
      </c>
      <c r="AT180" s="214" t="s">
        <v>115</v>
      </c>
      <c r="AU180" s="214" t="s">
        <v>81</v>
      </c>
      <c r="AY180" s="20" t="s">
        <v>113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20" t="s">
        <v>79</v>
      </c>
      <c r="BK180" s="215">
        <f>ROUND(I180*H180,2)</f>
        <v>0</v>
      </c>
      <c r="BL180" s="20" t="s">
        <v>128</v>
      </c>
      <c r="BM180" s="214" t="s">
        <v>215</v>
      </c>
    </row>
    <row r="181" s="2" customFormat="1">
      <c r="A181" s="41"/>
      <c r="B181" s="42"/>
      <c r="C181" s="43"/>
      <c r="D181" s="216" t="s">
        <v>122</v>
      </c>
      <c r="E181" s="43"/>
      <c r="F181" s="217" t="s">
        <v>216</v>
      </c>
      <c r="G181" s="43"/>
      <c r="H181" s="43"/>
      <c r="I181" s="218"/>
      <c r="J181" s="43"/>
      <c r="K181" s="43"/>
      <c r="L181" s="47"/>
      <c r="M181" s="219"/>
      <c r="N181" s="220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122</v>
      </c>
      <c r="AU181" s="20" t="s">
        <v>81</v>
      </c>
    </row>
    <row r="182" s="12" customFormat="1" ht="25.92" customHeight="1">
      <c r="A182" s="12"/>
      <c r="B182" s="187"/>
      <c r="C182" s="188"/>
      <c r="D182" s="189" t="s">
        <v>70</v>
      </c>
      <c r="E182" s="190" t="s">
        <v>217</v>
      </c>
      <c r="F182" s="190" t="s">
        <v>218</v>
      </c>
      <c r="G182" s="188"/>
      <c r="H182" s="188"/>
      <c r="I182" s="191"/>
      <c r="J182" s="192">
        <f>BK182</f>
        <v>0</v>
      </c>
      <c r="K182" s="188"/>
      <c r="L182" s="193"/>
      <c r="M182" s="194"/>
      <c r="N182" s="195"/>
      <c r="O182" s="195"/>
      <c r="P182" s="196">
        <f>P183</f>
        <v>0</v>
      </c>
      <c r="Q182" s="195"/>
      <c r="R182" s="196">
        <f>R183</f>
        <v>6.7723786000000006</v>
      </c>
      <c r="S182" s="195"/>
      <c r="T182" s="197">
        <f>T183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98" t="s">
        <v>81</v>
      </c>
      <c r="AT182" s="199" t="s">
        <v>70</v>
      </c>
      <c r="AU182" s="199" t="s">
        <v>71</v>
      </c>
      <c r="AY182" s="198" t="s">
        <v>113</v>
      </c>
      <c r="BK182" s="200">
        <f>BK183</f>
        <v>0</v>
      </c>
    </row>
    <row r="183" s="12" customFormat="1" ht="22.8" customHeight="1">
      <c r="A183" s="12"/>
      <c r="B183" s="187"/>
      <c r="C183" s="188"/>
      <c r="D183" s="189" t="s">
        <v>70</v>
      </c>
      <c r="E183" s="201" t="s">
        <v>219</v>
      </c>
      <c r="F183" s="201" t="s">
        <v>220</v>
      </c>
      <c r="G183" s="188"/>
      <c r="H183" s="188"/>
      <c r="I183" s="191"/>
      <c r="J183" s="202">
        <f>BK183</f>
        <v>0</v>
      </c>
      <c r="K183" s="188"/>
      <c r="L183" s="193"/>
      <c r="M183" s="194"/>
      <c r="N183" s="195"/>
      <c r="O183" s="195"/>
      <c r="P183" s="196">
        <f>SUM(P184:P274)</f>
        <v>0</v>
      </c>
      <c r="Q183" s="195"/>
      <c r="R183" s="196">
        <f>SUM(R184:R274)</f>
        <v>6.7723786000000006</v>
      </c>
      <c r="S183" s="195"/>
      <c r="T183" s="197">
        <f>SUM(T184:T274)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98" t="s">
        <v>81</v>
      </c>
      <c r="AT183" s="199" t="s">
        <v>70</v>
      </c>
      <c r="AU183" s="199" t="s">
        <v>79</v>
      </c>
      <c r="AY183" s="198" t="s">
        <v>113</v>
      </c>
      <c r="BK183" s="200">
        <f>SUM(BK184:BK274)</f>
        <v>0</v>
      </c>
    </row>
    <row r="184" s="2" customFormat="1" ht="16.5" customHeight="1">
      <c r="A184" s="41"/>
      <c r="B184" s="42"/>
      <c r="C184" s="203" t="s">
        <v>8</v>
      </c>
      <c r="D184" s="203" t="s">
        <v>115</v>
      </c>
      <c r="E184" s="204" t="s">
        <v>221</v>
      </c>
      <c r="F184" s="205" t="s">
        <v>222</v>
      </c>
      <c r="G184" s="206" t="s">
        <v>118</v>
      </c>
      <c r="H184" s="207">
        <v>573.63999999999999</v>
      </c>
      <c r="I184" s="208"/>
      <c r="J184" s="209">
        <f>ROUND(I184*H184,2)</f>
        <v>0</v>
      </c>
      <c r="K184" s="205" t="s">
        <v>119</v>
      </c>
      <c r="L184" s="47"/>
      <c r="M184" s="210" t="s">
        <v>19</v>
      </c>
      <c r="N184" s="211" t="s">
        <v>42</v>
      </c>
      <c r="O184" s="87"/>
      <c r="P184" s="212">
        <f>O184*H184</f>
        <v>0</v>
      </c>
      <c r="Q184" s="212">
        <v>0</v>
      </c>
      <c r="R184" s="212">
        <f>Q184*H184</f>
        <v>0</v>
      </c>
      <c r="S184" s="212">
        <v>0</v>
      </c>
      <c r="T184" s="213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14" t="s">
        <v>120</v>
      </c>
      <c r="AT184" s="214" t="s">
        <v>115</v>
      </c>
      <c r="AU184" s="214" t="s">
        <v>81</v>
      </c>
      <c r="AY184" s="20" t="s">
        <v>113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20" t="s">
        <v>79</v>
      </c>
      <c r="BK184" s="215">
        <f>ROUND(I184*H184,2)</f>
        <v>0</v>
      </c>
      <c r="BL184" s="20" t="s">
        <v>120</v>
      </c>
      <c r="BM184" s="214" t="s">
        <v>223</v>
      </c>
    </row>
    <row r="185" s="2" customFormat="1">
      <c r="A185" s="41"/>
      <c r="B185" s="42"/>
      <c r="C185" s="43"/>
      <c r="D185" s="216" t="s">
        <v>122</v>
      </c>
      <c r="E185" s="43"/>
      <c r="F185" s="217" t="s">
        <v>224</v>
      </c>
      <c r="G185" s="43"/>
      <c r="H185" s="43"/>
      <c r="I185" s="218"/>
      <c r="J185" s="43"/>
      <c r="K185" s="43"/>
      <c r="L185" s="47"/>
      <c r="M185" s="219"/>
      <c r="N185" s="220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122</v>
      </c>
      <c r="AU185" s="20" t="s">
        <v>81</v>
      </c>
    </row>
    <row r="186" s="13" customFormat="1">
      <c r="A186" s="13"/>
      <c r="B186" s="221"/>
      <c r="C186" s="222"/>
      <c r="D186" s="223" t="s">
        <v>124</v>
      </c>
      <c r="E186" s="224" t="s">
        <v>19</v>
      </c>
      <c r="F186" s="225" t="s">
        <v>125</v>
      </c>
      <c r="G186" s="222"/>
      <c r="H186" s="224" t="s">
        <v>19</v>
      </c>
      <c r="I186" s="226"/>
      <c r="J186" s="222"/>
      <c r="K186" s="222"/>
      <c r="L186" s="227"/>
      <c r="M186" s="228"/>
      <c r="N186" s="229"/>
      <c r="O186" s="229"/>
      <c r="P186" s="229"/>
      <c r="Q186" s="229"/>
      <c r="R186" s="229"/>
      <c r="S186" s="229"/>
      <c r="T186" s="23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1" t="s">
        <v>124</v>
      </c>
      <c r="AU186" s="231" t="s">
        <v>81</v>
      </c>
      <c r="AV186" s="13" t="s">
        <v>79</v>
      </c>
      <c r="AW186" s="13" t="s">
        <v>33</v>
      </c>
      <c r="AX186" s="13" t="s">
        <v>71</v>
      </c>
      <c r="AY186" s="231" t="s">
        <v>113</v>
      </c>
    </row>
    <row r="187" s="14" customFormat="1">
      <c r="A187" s="14"/>
      <c r="B187" s="232"/>
      <c r="C187" s="233"/>
      <c r="D187" s="223" t="s">
        <v>124</v>
      </c>
      <c r="E187" s="234" t="s">
        <v>19</v>
      </c>
      <c r="F187" s="235" t="s">
        <v>225</v>
      </c>
      <c r="G187" s="233"/>
      <c r="H187" s="236">
        <v>579.60000000000002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2" t="s">
        <v>124</v>
      </c>
      <c r="AU187" s="242" t="s">
        <v>81</v>
      </c>
      <c r="AV187" s="14" t="s">
        <v>81</v>
      </c>
      <c r="AW187" s="14" t="s">
        <v>33</v>
      </c>
      <c r="AX187" s="14" t="s">
        <v>71</v>
      </c>
      <c r="AY187" s="242" t="s">
        <v>113</v>
      </c>
    </row>
    <row r="188" s="14" customFormat="1">
      <c r="A188" s="14"/>
      <c r="B188" s="232"/>
      <c r="C188" s="233"/>
      <c r="D188" s="223" t="s">
        <v>124</v>
      </c>
      <c r="E188" s="234" t="s">
        <v>19</v>
      </c>
      <c r="F188" s="235" t="s">
        <v>226</v>
      </c>
      <c r="G188" s="233"/>
      <c r="H188" s="236">
        <v>-2.2400000000000002</v>
      </c>
      <c r="I188" s="237"/>
      <c r="J188" s="233"/>
      <c r="K188" s="233"/>
      <c r="L188" s="238"/>
      <c r="M188" s="239"/>
      <c r="N188" s="240"/>
      <c r="O188" s="240"/>
      <c r="P188" s="240"/>
      <c r="Q188" s="240"/>
      <c r="R188" s="240"/>
      <c r="S188" s="240"/>
      <c r="T188" s="24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2" t="s">
        <v>124</v>
      </c>
      <c r="AU188" s="242" t="s">
        <v>81</v>
      </c>
      <c r="AV188" s="14" t="s">
        <v>81</v>
      </c>
      <c r="AW188" s="14" t="s">
        <v>33</v>
      </c>
      <c r="AX188" s="14" t="s">
        <v>71</v>
      </c>
      <c r="AY188" s="242" t="s">
        <v>113</v>
      </c>
    </row>
    <row r="189" s="14" customFormat="1">
      <c r="A189" s="14"/>
      <c r="B189" s="232"/>
      <c r="C189" s="233"/>
      <c r="D189" s="223" t="s">
        <v>124</v>
      </c>
      <c r="E189" s="234" t="s">
        <v>19</v>
      </c>
      <c r="F189" s="235" t="s">
        <v>227</v>
      </c>
      <c r="G189" s="233"/>
      <c r="H189" s="236">
        <v>-1</v>
      </c>
      <c r="I189" s="237"/>
      <c r="J189" s="233"/>
      <c r="K189" s="233"/>
      <c r="L189" s="238"/>
      <c r="M189" s="239"/>
      <c r="N189" s="240"/>
      <c r="O189" s="240"/>
      <c r="P189" s="240"/>
      <c r="Q189" s="240"/>
      <c r="R189" s="240"/>
      <c r="S189" s="240"/>
      <c r="T189" s="24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2" t="s">
        <v>124</v>
      </c>
      <c r="AU189" s="242" t="s">
        <v>81</v>
      </c>
      <c r="AV189" s="14" t="s">
        <v>81</v>
      </c>
      <c r="AW189" s="14" t="s">
        <v>33</v>
      </c>
      <c r="AX189" s="14" t="s">
        <v>71</v>
      </c>
      <c r="AY189" s="242" t="s">
        <v>113</v>
      </c>
    </row>
    <row r="190" s="14" customFormat="1">
      <c r="A190" s="14"/>
      <c r="B190" s="232"/>
      <c r="C190" s="233"/>
      <c r="D190" s="223" t="s">
        <v>124</v>
      </c>
      <c r="E190" s="234" t="s">
        <v>19</v>
      </c>
      <c r="F190" s="235" t="s">
        <v>228</v>
      </c>
      <c r="G190" s="233"/>
      <c r="H190" s="236">
        <v>-2.7200000000000002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2" t="s">
        <v>124</v>
      </c>
      <c r="AU190" s="242" t="s">
        <v>81</v>
      </c>
      <c r="AV190" s="14" t="s">
        <v>81</v>
      </c>
      <c r="AW190" s="14" t="s">
        <v>33</v>
      </c>
      <c r="AX190" s="14" t="s">
        <v>71</v>
      </c>
      <c r="AY190" s="242" t="s">
        <v>113</v>
      </c>
    </row>
    <row r="191" s="15" customFormat="1">
      <c r="A191" s="15"/>
      <c r="B191" s="243"/>
      <c r="C191" s="244"/>
      <c r="D191" s="223" t="s">
        <v>124</v>
      </c>
      <c r="E191" s="245" t="s">
        <v>19</v>
      </c>
      <c r="F191" s="246" t="s">
        <v>127</v>
      </c>
      <c r="G191" s="244"/>
      <c r="H191" s="247">
        <v>573.63999999999999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53" t="s">
        <v>124</v>
      </c>
      <c r="AU191" s="253" t="s">
        <v>81</v>
      </c>
      <c r="AV191" s="15" t="s">
        <v>128</v>
      </c>
      <c r="AW191" s="15" t="s">
        <v>33</v>
      </c>
      <c r="AX191" s="15" t="s">
        <v>79</v>
      </c>
      <c r="AY191" s="253" t="s">
        <v>113</v>
      </c>
    </row>
    <row r="192" s="2" customFormat="1" ht="21.75" customHeight="1">
      <c r="A192" s="41"/>
      <c r="B192" s="42"/>
      <c r="C192" s="203" t="s">
        <v>120</v>
      </c>
      <c r="D192" s="203" t="s">
        <v>115</v>
      </c>
      <c r="E192" s="204" t="s">
        <v>229</v>
      </c>
      <c r="F192" s="205" t="s">
        <v>230</v>
      </c>
      <c r="G192" s="206" t="s">
        <v>153</v>
      </c>
      <c r="H192" s="207">
        <v>126.15000000000001</v>
      </c>
      <c r="I192" s="208"/>
      <c r="J192" s="209">
        <f>ROUND(I192*H192,2)</f>
        <v>0</v>
      </c>
      <c r="K192" s="205" t="s">
        <v>119</v>
      </c>
      <c r="L192" s="47"/>
      <c r="M192" s="210" t="s">
        <v>19</v>
      </c>
      <c r="N192" s="211" t="s">
        <v>42</v>
      </c>
      <c r="O192" s="87"/>
      <c r="P192" s="212">
        <f>O192*H192</f>
        <v>0</v>
      </c>
      <c r="Q192" s="212">
        <v>2.0000000000000002E-05</v>
      </c>
      <c r="R192" s="212">
        <f>Q192*H192</f>
        <v>0.0025230000000000005</v>
      </c>
      <c r="S192" s="212">
        <v>0</v>
      </c>
      <c r="T192" s="213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14" t="s">
        <v>120</v>
      </c>
      <c r="AT192" s="214" t="s">
        <v>115</v>
      </c>
      <c r="AU192" s="214" t="s">
        <v>81</v>
      </c>
      <c r="AY192" s="20" t="s">
        <v>113</v>
      </c>
      <c r="BE192" s="215">
        <f>IF(N192="základní",J192,0)</f>
        <v>0</v>
      </c>
      <c r="BF192" s="215">
        <f>IF(N192="snížená",J192,0)</f>
        <v>0</v>
      </c>
      <c r="BG192" s="215">
        <f>IF(N192="zákl. přenesená",J192,0)</f>
        <v>0</v>
      </c>
      <c r="BH192" s="215">
        <f>IF(N192="sníž. přenesená",J192,0)</f>
        <v>0</v>
      </c>
      <c r="BI192" s="215">
        <f>IF(N192="nulová",J192,0)</f>
        <v>0</v>
      </c>
      <c r="BJ192" s="20" t="s">
        <v>79</v>
      </c>
      <c r="BK192" s="215">
        <f>ROUND(I192*H192,2)</f>
        <v>0</v>
      </c>
      <c r="BL192" s="20" t="s">
        <v>120</v>
      </c>
      <c r="BM192" s="214" t="s">
        <v>231</v>
      </c>
    </row>
    <row r="193" s="2" customFormat="1">
      <c r="A193" s="41"/>
      <c r="B193" s="42"/>
      <c r="C193" s="43"/>
      <c r="D193" s="216" t="s">
        <v>122</v>
      </c>
      <c r="E193" s="43"/>
      <c r="F193" s="217" t="s">
        <v>232</v>
      </c>
      <c r="G193" s="43"/>
      <c r="H193" s="43"/>
      <c r="I193" s="218"/>
      <c r="J193" s="43"/>
      <c r="K193" s="43"/>
      <c r="L193" s="47"/>
      <c r="M193" s="219"/>
      <c r="N193" s="220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122</v>
      </c>
      <c r="AU193" s="20" t="s">
        <v>81</v>
      </c>
    </row>
    <row r="194" s="13" customFormat="1">
      <c r="A194" s="13"/>
      <c r="B194" s="221"/>
      <c r="C194" s="222"/>
      <c r="D194" s="223" t="s">
        <v>124</v>
      </c>
      <c r="E194" s="224" t="s">
        <v>19</v>
      </c>
      <c r="F194" s="225" t="s">
        <v>125</v>
      </c>
      <c r="G194" s="222"/>
      <c r="H194" s="224" t="s">
        <v>19</v>
      </c>
      <c r="I194" s="226"/>
      <c r="J194" s="222"/>
      <c r="K194" s="222"/>
      <c r="L194" s="227"/>
      <c r="M194" s="228"/>
      <c r="N194" s="229"/>
      <c r="O194" s="229"/>
      <c r="P194" s="229"/>
      <c r="Q194" s="229"/>
      <c r="R194" s="229"/>
      <c r="S194" s="229"/>
      <c r="T194" s="23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1" t="s">
        <v>124</v>
      </c>
      <c r="AU194" s="231" t="s">
        <v>81</v>
      </c>
      <c r="AV194" s="13" t="s">
        <v>79</v>
      </c>
      <c r="AW194" s="13" t="s">
        <v>33</v>
      </c>
      <c r="AX194" s="13" t="s">
        <v>71</v>
      </c>
      <c r="AY194" s="231" t="s">
        <v>113</v>
      </c>
    </row>
    <row r="195" s="14" customFormat="1">
      <c r="A195" s="14"/>
      <c r="B195" s="232"/>
      <c r="C195" s="233"/>
      <c r="D195" s="223" t="s">
        <v>124</v>
      </c>
      <c r="E195" s="234" t="s">
        <v>19</v>
      </c>
      <c r="F195" s="235" t="s">
        <v>233</v>
      </c>
      <c r="G195" s="233"/>
      <c r="H195" s="236">
        <v>60.299999999999997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2" t="s">
        <v>124</v>
      </c>
      <c r="AU195" s="242" t="s">
        <v>81</v>
      </c>
      <c r="AV195" s="14" t="s">
        <v>81</v>
      </c>
      <c r="AW195" s="14" t="s">
        <v>33</v>
      </c>
      <c r="AX195" s="14" t="s">
        <v>71</v>
      </c>
      <c r="AY195" s="242" t="s">
        <v>113</v>
      </c>
    </row>
    <row r="196" s="14" customFormat="1">
      <c r="A196" s="14"/>
      <c r="B196" s="232"/>
      <c r="C196" s="233"/>
      <c r="D196" s="223" t="s">
        <v>124</v>
      </c>
      <c r="E196" s="234" t="s">
        <v>19</v>
      </c>
      <c r="F196" s="235" t="s">
        <v>234</v>
      </c>
      <c r="G196" s="233"/>
      <c r="H196" s="236">
        <v>43.450000000000003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2" t="s">
        <v>124</v>
      </c>
      <c r="AU196" s="242" t="s">
        <v>81</v>
      </c>
      <c r="AV196" s="14" t="s">
        <v>81</v>
      </c>
      <c r="AW196" s="14" t="s">
        <v>33</v>
      </c>
      <c r="AX196" s="14" t="s">
        <v>71</v>
      </c>
      <c r="AY196" s="242" t="s">
        <v>113</v>
      </c>
    </row>
    <row r="197" s="14" customFormat="1">
      <c r="A197" s="14"/>
      <c r="B197" s="232"/>
      <c r="C197" s="233"/>
      <c r="D197" s="223" t="s">
        <v>124</v>
      </c>
      <c r="E197" s="234" t="s">
        <v>19</v>
      </c>
      <c r="F197" s="235" t="s">
        <v>235</v>
      </c>
      <c r="G197" s="233"/>
      <c r="H197" s="236">
        <v>22.399999999999999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2" t="s">
        <v>124</v>
      </c>
      <c r="AU197" s="242" t="s">
        <v>81</v>
      </c>
      <c r="AV197" s="14" t="s">
        <v>81</v>
      </c>
      <c r="AW197" s="14" t="s">
        <v>33</v>
      </c>
      <c r="AX197" s="14" t="s">
        <v>71</v>
      </c>
      <c r="AY197" s="242" t="s">
        <v>113</v>
      </c>
    </row>
    <row r="198" s="15" customFormat="1">
      <c r="A198" s="15"/>
      <c r="B198" s="243"/>
      <c r="C198" s="244"/>
      <c r="D198" s="223" t="s">
        <v>124</v>
      </c>
      <c r="E198" s="245" t="s">
        <v>19</v>
      </c>
      <c r="F198" s="246" t="s">
        <v>127</v>
      </c>
      <c r="G198" s="244"/>
      <c r="H198" s="247">
        <v>126.15000000000001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53" t="s">
        <v>124</v>
      </c>
      <c r="AU198" s="253" t="s">
        <v>81</v>
      </c>
      <c r="AV198" s="15" t="s">
        <v>128</v>
      </c>
      <c r="AW198" s="15" t="s">
        <v>33</v>
      </c>
      <c r="AX198" s="15" t="s">
        <v>79</v>
      </c>
      <c r="AY198" s="253" t="s">
        <v>113</v>
      </c>
    </row>
    <row r="199" s="2" customFormat="1" ht="16.5" customHeight="1">
      <c r="A199" s="41"/>
      <c r="B199" s="42"/>
      <c r="C199" s="203" t="s">
        <v>236</v>
      </c>
      <c r="D199" s="203" t="s">
        <v>115</v>
      </c>
      <c r="E199" s="204" t="s">
        <v>237</v>
      </c>
      <c r="F199" s="205" t="s">
        <v>238</v>
      </c>
      <c r="G199" s="206" t="s">
        <v>118</v>
      </c>
      <c r="H199" s="207">
        <v>573.63999999999999</v>
      </c>
      <c r="I199" s="208"/>
      <c r="J199" s="209">
        <f>ROUND(I199*H199,2)</f>
        <v>0</v>
      </c>
      <c r="K199" s="205" t="s">
        <v>119</v>
      </c>
      <c r="L199" s="47"/>
      <c r="M199" s="210" t="s">
        <v>19</v>
      </c>
      <c r="N199" s="211" t="s">
        <v>42</v>
      </c>
      <c r="O199" s="87"/>
      <c r="P199" s="212">
        <f>O199*H199</f>
        <v>0</v>
      </c>
      <c r="Q199" s="212">
        <v>4.0000000000000003E-05</v>
      </c>
      <c r="R199" s="212">
        <f>Q199*H199</f>
        <v>0.0229456</v>
      </c>
      <c r="S199" s="212">
        <v>0</v>
      </c>
      <c r="T199" s="213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14" t="s">
        <v>120</v>
      </c>
      <c r="AT199" s="214" t="s">
        <v>115</v>
      </c>
      <c r="AU199" s="214" t="s">
        <v>81</v>
      </c>
      <c r="AY199" s="20" t="s">
        <v>113</v>
      </c>
      <c r="BE199" s="215">
        <f>IF(N199="základní",J199,0)</f>
        <v>0</v>
      </c>
      <c r="BF199" s="215">
        <f>IF(N199="snížená",J199,0)</f>
        <v>0</v>
      </c>
      <c r="BG199" s="215">
        <f>IF(N199="zákl. přenesená",J199,0)</f>
        <v>0</v>
      </c>
      <c r="BH199" s="215">
        <f>IF(N199="sníž. přenesená",J199,0)</f>
        <v>0</v>
      </c>
      <c r="BI199" s="215">
        <f>IF(N199="nulová",J199,0)</f>
        <v>0</v>
      </c>
      <c r="BJ199" s="20" t="s">
        <v>79</v>
      </c>
      <c r="BK199" s="215">
        <f>ROUND(I199*H199,2)</f>
        <v>0</v>
      </c>
      <c r="BL199" s="20" t="s">
        <v>120</v>
      </c>
      <c r="BM199" s="214" t="s">
        <v>239</v>
      </c>
    </row>
    <row r="200" s="2" customFormat="1">
      <c r="A200" s="41"/>
      <c r="B200" s="42"/>
      <c r="C200" s="43"/>
      <c r="D200" s="216" t="s">
        <v>122</v>
      </c>
      <c r="E200" s="43"/>
      <c r="F200" s="217" t="s">
        <v>240</v>
      </c>
      <c r="G200" s="43"/>
      <c r="H200" s="43"/>
      <c r="I200" s="218"/>
      <c r="J200" s="43"/>
      <c r="K200" s="43"/>
      <c r="L200" s="47"/>
      <c r="M200" s="219"/>
      <c r="N200" s="220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122</v>
      </c>
      <c r="AU200" s="20" t="s">
        <v>81</v>
      </c>
    </row>
    <row r="201" s="13" customFormat="1">
      <c r="A201" s="13"/>
      <c r="B201" s="221"/>
      <c r="C201" s="222"/>
      <c r="D201" s="223" t="s">
        <v>124</v>
      </c>
      <c r="E201" s="224" t="s">
        <v>19</v>
      </c>
      <c r="F201" s="225" t="s">
        <v>125</v>
      </c>
      <c r="G201" s="222"/>
      <c r="H201" s="224" t="s">
        <v>19</v>
      </c>
      <c r="I201" s="226"/>
      <c r="J201" s="222"/>
      <c r="K201" s="222"/>
      <c r="L201" s="227"/>
      <c r="M201" s="228"/>
      <c r="N201" s="229"/>
      <c r="O201" s="229"/>
      <c r="P201" s="229"/>
      <c r="Q201" s="229"/>
      <c r="R201" s="229"/>
      <c r="S201" s="229"/>
      <c r="T201" s="23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1" t="s">
        <v>124</v>
      </c>
      <c r="AU201" s="231" t="s">
        <v>81</v>
      </c>
      <c r="AV201" s="13" t="s">
        <v>79</v>
      </c>
      <c r="AW201" s="13" t="s">
        <v>33</v>
      </c>
      <c r="AX201" s="13" t="s">
        <v>71</v>
      </c>
      <c r="AY201" s="231" t="s">
        <v>113</v>
      </c>
    </row>
    <row r="202" s="14" customFormat="1">
      <c r="A202" s="14"/>
      <c r="B202" s="232"/>
      <c r="C202" s="233"/>
      <c r="D202" s="223" t="s">
        <v>124</v>
      </c>
      <c r="E202" s="234" t="s">
        <v>19</v>
      </c>
      <c r="F202" s="235" t="s">
        <v>225</v>
      </c>
      <c r="G202" s="233"/>
      <c r="H202" s="236">
        <v>579.60000000000002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2" t="s">
        <v>124</v>
      </c>
      <c r="AU202" s="242" t="s">
        <v>81</v>
      </c>
      <c r="AV202" s="14" t="s">
        <v>81</v>
      </c>
      <c r="AW202" s="14" t="s">
        <v>33</v>
      </c>
      <c r="AX202" s="14" t="s">
        <v>71</v>
      </c>
      <c r="AY202" s="242" t="s">
        <v>113</v>
      </c>
    </row>
    <row r="203" s="14" customFormat="1">
      <c r="A203" s="14"/>
      <c r="B203" s="232"/>
      <c r="C203" s="233"/>
      <c r="D203" s="223" t="s">
        <v>124</v>
      </c>
      <c r="E203" s="234" t="s">
        <v>19</v>
      </c>
      <c r="F203" s="235" t="s">
        <v>226</v>
      </c>
      <c r="G203" s="233"/>
      <c r="H203" s="236">
        <v>-2.2400000000000002</v>
      </c>
      <c r="I203" s="237"/>
      <c r="J203" s="233"/>
      <c r="K203" s="233"/>
      <c r="L203" s="238"/>
      <c r="M203" s="239"/>
      <c r="N203" s="240"/>
      <c r="O203" s="240"/>
      <c r="P203" s="240"/>
      <c r="Q203" s="240"/>
      <c r="R203" s="240"/>
      <c r="S203" s="240"/>
      <c r="T203" s="24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2" t="s">
        <v>124</v>
      </c>
      <c r="AU203" s="242" t="s">
        <v>81</v>
      </c>
      <c r="AV203" s="14" t="s">
        <v>81</v>
      </c>
      <c r="AW203" s="14" t="s">
        <v>33</v>
      </c>
      <c r="AX203" s="14" t="s">
        <v>71</v>
      </c>
      <c r="AY203" s="242" t="s">
        <v>113</v>
      </c>
    </row>
    <row r="204" s="14" customFormat="1">
      <c r="A204" s="14"/>
      <c r="B204" s="232"/>
      <c r="C204" s="233"/>
      <c r="D204" s="223" t="s">
        <v>124</v>
      </c>
      <c r="E204" s="234" t="s">
        <v>19</v>
      </c>
      <c r="F204" s="235" t="s">
        <v>227</v>
      </c>
      <c r="G204" s="233"/>
      <c r="H204" s="236">
        <v>-1</v>
      </c>
      <c r="I204" s="237"/>
      <c r="J204" s="233"/>
      <c r="K204" s="233"/>
      <c r="L204" s="238"/>
      <c r="M204" s="239"/>
      <c r="N204" s="240"/>
      <c r="O204" s="240"/>
      <c r="P204" s="240"/>
      <c r="Q204" s="240"/>
      <c r="R204" s="240"/>
      <c r="S204" s="240"/>
      <c r="T204" s="24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2" t="s">
        <v>124</v>
      </c>
      <c r="AU204" s="242" t="s">
        <v>81</v>
      </c>
      <c r="AV204" s="14" t="s">
        <v>81</v>
      </c>
      <c r="AW204" s="14" t="s">
        <v>33</v>
      </c>
      <c r="AX204" s="14" t="s">
        <v>71</v>
      </c>
      <c r="AY204" s="242" t="s">
        <v>113</v>
      </c>
    </row>
    <row r="205" s="14" customFormat="1">
      <c r="A205" s="14"/>
      <c r="B205" s="232"/>
      <c r="C205" s="233"/>
      <c r="D205" s="223" t="s">
        <v>124</v>
      </c>
      <c r="E205" s="234" t="s">
        <v>19</v>
      </c>
      <c r="F205" s="235" t="s">
        <v>228</v>
      </c>
      <c r="G205" s="233"/>
      <c r="H205" s="236">
        <v>-2.7200000000000002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2" t="s">
        <v>124</v>
      </c>
      <c r="AU205" s="242" t="s">
        <v>81</v>
      </c>
      <c r="AV205" s="14" t="s">
        <v>81</v>
      </c>
      <c r="AW205" s="14" t="s">
        <v>33</v>
      </c>
      <c r="AX205" s="14" t="s">
        <v>71</v>
      </c>
      <c r="AY205" s="242" t="s">
        <v>113</v>
      </c>
    </row>
    <row r="206" s="15" customFormat="1">
      <c r="A206" s="15"/>
      <c r="B206" s="243"/>
      <c r="C206" s="244"/>
      <c r="D206" s="223" t="s">
        <v>124</v>
      </c>
      <c r="E206" s="245" t="s">
        <v>19</v>
      </c>
      <c r="F206" s="246" t="s">
        <v>127</v>
      </c>
      <c r="G206" s="244"/>
      <c r="H206" s="247">
        <v>573.63999999999999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53" t="s">
        <v>124</v>
      </c>
      <c r="AU206" s="253" t="s">
        <v>81</v>
      </c>
      <c r="AV206" s="15" t="s">
        <v>128</v>
      </c>
      <c r="AW206" s="15" t="s">
        <v>33</v>
      </c>
      <c r="AX206" s="15" t="s">
        <v>79</v>
      </c>
      <c r="AY206" s="253" t="s">
        <v>113</v>
      </c>
    </row>
    <row r="207" s="2" customFormat="1" ht="16.5" customHeight="1">
      <c r="A207" s="41"/>
      <c r="B207" s="42"/>
      <c r="C207" s="203" t="s">
        <v>241</v>
      </c>
      <c r="D207" s="203" t="s">
        <v>115</v>
      </c>
      <c r="E207" s="204" t="s">
        <v>242</v>
      </c>
      <c r="F207" s="205" t="s">
        <v>243</v>
      </c>
      <c r="G207" s="206" t="s">
        <v>118</v>
      </c>
      <c r="H207" s="207">
        <v>573.63999999999999</v>
      </c>
      <c r="I207" s="208"/>
      <c r="J207" s="209">
        <f>ROUND(I207*H207,2)</f>
        <v>0</v>
      </c>
      <c r="K207" s="205" t="s">
        <v>119</v>
      </c>
      <c r="L207" s="47"/>
      <c r="M207" s="210" t="s">
        <v>19</v>
      </c>
      <c r="N207" s="211" t="s">
        <v>42</v>
      </c>
      <c r="O207" s="87"/>
      <c r="P207" s="212">
        <f>O207*H207</f>
        <v>0</v>
      </c>
      <c r="Q207" s="212">
        <v>0.0054000000000000003</v>
      </c>
      <c r="R207" s="212">
        <f>Q207*H207</f>
        <v>3.0976560000000002</v>
      </c>
      <c r="S207" s="212">
        <v>0</v>
      </c>
      <c r="T207" s="213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14" t="s">
        <v>120</v>
      </c>
      <c r="AT207" s="214" t="s">
        <v>115</v>
      </c>
      <c r="AU207" s="214" t="s">
        <v>81</v>
      </c>
      <c r="AY207" s="20" t="s">
        <v>113</v>
      </c>
      <c r="BE207" s="215">
        <f>IF(N207="základní",J207,0)</f>
        <v>0</v>
      </c>
      <c r="BF207" s="215">
        <f>IF(N207="snížená",J207,0)</f>
        <v>0</v>
      </c>
      <c r="BG207" s="215">
        <f>IF(N207="zákl. přenesená",J207,0)</f>
        <v>0</v>
      </c>
      <c r="BH207" s="215">
        <f>IF(N207="sníž. přenesená",J207,0)</f>
        <v>0</v>
      </c>
      <c r="BI207" s="215">
        <f>IF(N207="nulová",J207,0)</f>
        <v>0</v>
      </c>
      <c r="BJ207" s="20" t="s">
        <v>79</v>
      </c>
      <c r="BK207" s="215">
        <f>ROUND(I207*H207,2)</f>
        <v>0</v>
      </c>
      <c r="BL207" s="20" t="s">
        <v>120</v>
      </c>
      <c r="BM207" s="214" t="s">
        <v>244</v>
      </c>
    </row>
    <row r="208" s="2" customFormat="1">
      <c r="A208" s="41"/>
      <c r="B208" s="42"/>
      <c r="C208" s="43"/>
      <c r="D208" s="216" t="s">
        <v>122</v>
      </c>
      <c r="E208" s="43"/>
      <c r="F208" s="217" t="s">
        <v>245</v>
      </c>
      <c r="G208" s="43"/>
      <c r="H208" s="43"/>
      <c r="I208" s="218"/>
      <c r="J208" s="43"/>
      <c r="K208" s="43"/>
      <c r="L208" s="47"/>
      <c r="M208" s="219"/>
      <c r="N208" s="220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122</v>
      </c>
      <c r="AU208" s="20" t="s">
        <v>81</v>
      </c>
    </row>
    <row r="209" s="13" customFormat="1">
      <c r="A209" s="13"/>
      <c r="B209" s="221"/>
      <c r="C209" s="222"/>
      <c r="D209" s="223" t="s">
        <v>124</v>
      </c>
      <c r="E209" s="224" t="s">
        <v>19</v>
      </c>
      <c r="F209" s="225" t="s">
        <v>125</v>
      </c>
      <c r="G209" s="222"/>
      <c r="H209" s="224" t="s">
        <v>19</v>
      </c>
      <c r="I209" s="226"/>
      <c r="J209" s="222"/>
      <c r="K209" s="222"/>
      <c r="L209" s="227"/>
      <c r="M209" s="228"/>
      <c r="N209" s="229"/>
      <c r="O209" s="229"/>
      <c r="P209" s="229"/>
      <c r="Q209" s="229"/>
      <c r="R209" s="229"/>
      <c r="S209" s="229"/>
      <c r="T209" s="23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1" t="s">
        <v>124</v>
      </c>
      <c r="AU209" s="231" t="s">
        <v>81</v>
      </c>
      <c r="AV209" s="13" t="s">
        <v>79</v>
      </c>
      <c r="AW209" s="13" t="s">
        <v>33</v>
      </c>
      <c r="AX209" s="13" t="s">
        <v>71</v>
      </c>
      <c r="AY209" s="231" t="s">
        <v>113</v>
      </c>
    </row>
    <row r="210" s="14" customFormat="1">
      <c r="A210" s="14"/>
      <c r="B210" s="232"/>
      <c r="C210" s="233"/>
      <c r="D210" s="223" t="s">
        <v>124</v>
      </c>
      <c r="E210" s="234" t="s">
        <v>19</v>
      </c>
      <c r="F210" s="235" t="s">
        <v>225</v>
      </c>
      <c r="G210" s="233"/>
      <c r="H210" s="236">
        <v>579.60000000000002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2" t="s">
        <v>124</v>
      </c>
      <c r="AU210" s="242" t="s">
        <v>81</v>
      </c>
      <c r="AV210" s="14" t="s">
        <v>81</v>
      </c>
      <c r="AW210" s="14" t="s">
        <v>33</v>
      </c>
      <c r="AX210" s="14" t="s">
        <v>71</v>
      </c>
      <c r="AY210" s="242" t="s">
        <v>113</v>
      </c>
    </row>
    <row r="211" s="14" customFormat="1">
      <c r="A211" s="14"/>
      <c r="B211" s="232"/>
      <c r="C211" s="233"/>
      <c r="D211" s="223" t="s">
        <v>124</v>
      </c>
      <c r="E211" s="234" t="s">
        <v>19</v>
      </c>
      <c r="F211" s="235" t="s">
        <v>226</v>
      </c>
      <c r="G211" s="233"/>
      <c r="H211" s="236">
        <v>-2.2400000000000002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2" t="s">
        <v>124</v>
      </c>
      <c r="AU211" s="242" t="s">
        <v>81</v>
      </c>
      <c r="AV211" s="14" t="s">
        <v>81</v>
      </c>
      <c r="AW211" s="14" t="s">
        <v>33</v>
      </c>
      <c r="AX211" s="14" t="s">
        <v>71</v>
      </c>
      <c r="AY211" s="242" t="s">
        <v>113</v>
      </c>
    </row>
    <row r="212" s="14" customFormat="1">
      <c r="A212" s="14"/>
      <c r="B212" s="232"/>
      <c r="C212" s="233"/>
      <c r="D212" s="223" t="s">
        <v>124</v>
      </c>
      <c r="E212" s="234" t="s">
        <v>19</v>
      </c>
      <c r="F212" s="235" t="s">
        <v>227</v>
      </c>
      <c r="G212" s="233"/>
      <c r="H212" s="236">
        <v>-1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2" t="s">
        <v>124</v>
      </c>
      <c r="AU212" s="242" t="s">
        <v>81</v>
      </c>
      <c r="AV212" s="14" t="s">
        <v>81</v>
      </c>
      <c r="AW212" s="14" t="s">
        <v>33</v>
      </c>
      <c r="AX212" s="14" t="s">
        <v>71</v>
      </c>
      <c r="AY212" s="242" t="s">
        <v>113</v>
      </c>
    </row>
    <row r="213" s="14" customFormat="1">
      <c r="A213" s="14"/>
      <c r="B213" s="232"/>
      <c r="C213" s="233"/>
      <c r="D213" s="223" t="s">
        <v>124</v>
      </c>
      <c r="E213" s="234" t="s">
        <v>19</v>
      </c>
      <c r="F213" s="235" t="s">
        <v>228</v>
      </c>
      <c r="G213" s="233"/>
      <c r="H213" s="236">
        <v>-2.7200000000000002</v>
      </c>
      <c r="I213" s="237"/>
      <c r="J213" s="233"/>
      <c r="K213" s="233"/>
      <c r="L213" s="238"/>
      <c r="M213" s="239"/>
      <c r="N213" s="240"/>
      <c r="O213" s="240"/>
      <c r="P213" s="240"/>
      <c r="Q213" s="240"/>
      <c r="R213" s="240"/>
      <c r="S213" s="240"/>
      <c r="T213" s="24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2" t="s">
        <v>124</v>
      </c>
      <c r="AU213" s="242" t="s">
        <v>81</v>
      </c>
      <c r="AV213" s="14" t="s">
        <v>81</v>
      </c>
      <c r="AW213" s="14" t="s">
        <v>33</v>
      </c>
      <c r="AX213" s="14" t="s">
        <v>71</v>
      </c>
      <c r="AY213" s="242" t="s">
        <v>113</v>
      </c>
    </row>
    <row r="214" s="15" customFormat="1">
      <c r="A214" s="15"/>
      <c r="B214" s="243"/>
      <c r="C214" s="244"/>
      <c r="D214" s="223" t="s">
        <v>124</v>
      </c>
      <c r="E214" s="245" t="s">
        <v>19</v>
      </c>
      <c r="F214" s="246" t="s">
        <v>127</v>
      </c>
      <c r="G214" s="244"/>
      <c r="H214" s="247">
        <v>573.63999999999999</v>
      </c>
      <c r="I214" s="248"/>
      <c r="J214" s="244"/>
      <c r="K214" s="244"/>
      <c r="L214" s="249"/>
      <c r="M214" s="250"/>
      <c r="N214" s="251"/>
      <c r="O214" s="251"/>
      <c r="P214" s="251"/>
      <c r="Q214" s="251"/>
      <c r="R214" s="251"/>
      <c r="S214" s="251"/>
      <c r="T214" s="252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53" t="s">
        <v>124</v>
      </c>
      <c r="AU214" s="253" t="s">
        <v>81</v>
      </c>
      <c r="AV214" s="15" t="s">
        <v>128</v>
      </c>
      <c r="AW214" s="15" t="s">
        <v>33</v>
      </c>
      <c r="AX214" s="15" t="s">
        <v>79</v>
      </c>
      <c r="AY214" s="253" t="s">
        <v>113</v>
      </c>
    </row>
    <row r="215" s="2" customFormat="1" ht="16.5" customHeight="1">
      <c r="A215" s="41"/>
      <c r="B215" s="42"/>
      <c r="C215" s="203" t="s">
        <v>246</v>
      </c>
      <c r="D215" s="203" t="s">
        <v>115</v>
      </c>
      <c r="E215" s="204" t="s">
        <v>247</v>
      </c>
      <c r="F215" s="205" t="s">
        <v>248</v>
      </c>
      <c r="G215" s="206" t="s">
        <v>118</v>
      </c>
      <c r="H215" s="207">
        <v>586.255</v>
      </c>
      <c r="I215" s="208"/>
      <c r="J215" s="209">
        <f>ROUND(I215*H215,2)</f>
        <v>0</v>
      </c>
      <c r="K215" s="205" t="s">
        <v>119</v>
      </c>
      <c r="L215" s="47"/>
      <c r="M215" s="210" t="s">
        <v>19</v>
      </c>
      <c r="N215" s="211" t="s">
        <v>42</v>
      </c>
      <c r="O215" s="87"/>
      <c r="P215" s="212">
        <f>O215*H215</f>
        <v>0</v>
      </c>
      <c r="Q215" s="212">
        <v>0.00055000000000000003</v>
      </c>
      <c r="R215" s="212">
        <f>Q215*H215</f>
        <v>0.32244025000000004</v>
      </c>
      <c r="S215" s="212">
        <v>0</v>
      </c>
      <c r="T215" s="213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14" t="s">
        <v>120</v>
      </c>
      <c r="AT215" s="214" t="s">
        <v>115</v>
      </c>
      <c r="AU215" s="214" t="s">
        <v>81</v>
      </c>
      <c r="AY215" s="20" t="s">
        <v>113</v>
      </c>
      <c r="BE215" s="215">
        <f>IF(N215="základní",J215,0)</f>
        <v>0</v>
      </c>
      <c r="BF215" s="215">
        <f>IF(N215="snížená",J215,0)</f>
        <v>0</v>
      </c>
      <c r="BG215" s="215">
        <f>IF(N215="zákl. přenesená",J215,0)</f>
        <v>0</v>
      </c>
      <c r="BH215" s="215">
        <f>IF(N215="sníž. přenesená",J215,0)</f>
        <v>0</v>
      </c>
      <c r="BI215" s="215">
        <f>IF(N215="nulová",J215,0)</f>
        <v>0</v>
      </c>
      <c r="BJ215" s="20" t="s">
        <v>79</v>
      </c>
      <c r="BK215" s="215">
        <f>ROUND(I215*H215,2)</f>
        <v>0</v>
      </c>
      <c r="BL215" s="20" t="s">
        <v>120</v>
      </c>
      <c r="BM215" s="214" t="s">
        <v>249</v>
      </c>
    </row>
    <row r="216" s="2" customFormat="1">
      <c r="A216" s="41"/>
      <c r="B216" s="42"/>
      <c r="C216" s="43"/>
      <c r="D216" s="216" t="s">
        <v>122</v>
      </c>
      <c r="E216" s="43"/>
      <c r="F216" s="217" t="s">
        <v>250</v>
      </c>
      <c r="G216" s="43"/>
      <c r="H216" s="43"/>
      <c r="I216" s="218"/>
      <c r="J216" s="43"/>
      <c r="K216" s="43"/>
      <c r="L216" s="47"/>
      <c r="M216" s="219"/>
      <c r="N216" s="220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122</v>
      </c>
      <c r="AU216" s="20" t="s">
        <v>81</v>
      </c>
    </row>
    <row r="217" s="13" customFormat="1">
      <c r="A217" s="13"/>
      <c r="B217" s="221"/>
      <c r="C217" s="222"/>
      <c r="D217" s="223" t="s">
        <v>124</v>
      </c>
      <c r="E217" s="224" t="s">
        <v>19</v>
      </c>
      <c r="F217" s="225" t="s">
        <v>125</v>
      </c>
      <c r="G217" s="222"/>
      <c r="H217" s="224" t="s">
        <v>19</v>
      </c>
      <c r="I217" s="226"/>
      <c r="J217" s="222"/>
      <c r="K217" s="222"/>
      <c r="L217" s="227"/>
      <c r="M217" s="228"/>
      <c r="N217" s="229"/>
      <c r="O217" s="229"/>
      <c r="P217" s="229"/>
      <c r="Q217" s="229"/>
      <c r="R217" s="229"/>
      <c r="S217" s="229"/>
      <c r="T217" s="23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1" t="s">
        <v>124</v>
      </c>
      <c r="AU217" s="231" t="s">
        <v>81</v>
      </c>
      <c r="AV217" s="13" t="s">
        <v>79</v>
      </c>
      <c r="AW217" s="13" t="s">
        <v>33</v>
      </c>
      <c r="AX217" s="13" t="s">
        <v>71</v>
      </c>
      <c r="AY217" s="231" t="s">
        <v>113</v>
      </c>
    </row>
    <row r="218" s="14" customFormat="1">
      <c r="A218" s="14"/>
      <c r="B218" s="232"/>
      <c r="C218" s="233"/>
      <c r="D218" s="223" t="s">
        <v>124</v>
      </c>
      <c r="E218" s="234" t="s">
        <v>19</v>
      </c>
      <c r="F218" s="235" t="s">
        <v>225</v>
      </c>
      <c r="G218" s="233"/>
      <c r="H218" s="236">
        <v>579.60000000000002</v>
      </c>
      <c r="I218" s="237"/>
      <c r="J218" s="233"/>
      <c r="K218" s="233"/>
      <c r="L218" s="238"/>
      <c r="M218" s="239"/>
      <c r="N218" s="240"/>
      <c r="O218" s="240"/>
      <c r="P218" s="240"/>
      <c r="Q218" s="240"/>
      <c r="R218" s="240"/>
      <c r="S218" s="240"/>
      <c r="T218" s="24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2" t="s">
        <v>124</v>
      </c>
      <c r="AU218" s="242" t="s">
        <v>81</v>
      </c>
      <c r="AV218" s="14" t="s">
        <v>81</v>
      </c>
      <c r="AW218" s="14" t="s">
        <v>33</v>
      </c>
      <c r="AX218" s="14" t="s">
        <v>71</v>
      </c>
      <c r="AY218" s="242" t="s">
        <v>113</v>
      </c>
    </row>
    <row r="219" s="14" customFormat="1">
      <c r="A219" s="14"/>
      <c r="B219" s="232"/>
      <c r="C219" s="233"/>
      <c r="D219" s="223" t="s">
        <v>124</v>
      </c>
      <c r="E219" s="234" t="s">
        <v>19</v>
      </c>
      <c r="F219" s="235" t="s">
        <v>226</v>
      </c>
      <c r="G219" s="233"/>
      <c r="H219" s="236">
        <v>-2.2400000000000002</v>
      </c>
      <c r="I219" s="237"/>
      <c r="J219" s="233"/>
      <c r="K219" s="233"/>
      <c r="L219" s="238"/>
      <c r="M219" s="239"/>
      <c r="N219" s="240"/>
      <c r="O219" s="240"/>
      <c r="P219" s="240"/>
      <c r="Q219" s="240"/>
      <c r="R219" s="240"/>
      <c r="S219" s="240"/>
      <c r="T219" s="24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2" t="s">
        <v>124</v>
      </c>
      <c r="AU219" s="242" t="s">
        <v>81</v>
      </c>
      <c r="AV219" s="14" t="s">
        <v>81</v>
      </c>
      <c r="AW219" s="14" t="s">
        <v>33</v>
      </c>
      <c r="AX219" s="14" t="s">
        <v>71</v>
      </c>
      <c r="AY219" s="242" t="s">
        <v>113</v>
      </c>
    </row>
    <row r="220" s="14" customFormat="1">
      <c r="A220" s="14"/>
      <c r="B220" s="232"/>
      <c r="C220" s="233"/>
      <c r="D220" s="223" t="s">
        <v>124</v>
      </c>
      <c r="E220" s="234" t="s">
        <v>19</v>
      </c>
      <c r="F220" s="235" t="s">
        <v>227</v>
      </c>
      <c r="G220" s="233"/>
      <c r="H220" s="236">
        <v>-1</v>
      </c>
      <c r="I220" s="237"/>
      <c r="J220" s="233"/>
      <c r="K220" s="233"/>
      <c r="L220" s="238"/>
      <c r="M220" s="239"/>
      <c r="N220" s="240"/>
      <c r="O220" s="240"/>
      <c r="P220" s="240"/>
      <c r="Q220" s="240"/>
      <c r="R220" s="240"/>
      <c r="S220" s="240"/>
      <c r="T220" s="24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2" t="s">
        <v>124</v>
      </c>
      <c r="AU220" s="242" t="s">
        <v>81</v>
      </c>
      <c r="AV220" s="14" t="s">
        <v>81</v>
      </c>
      <c r="AW220" s="14" t="s">
        <v>33</v>
      </c>
      <c r="AX220" s="14" t="s">
        <v>71</v>
      </c>
      <c r="AY220" s="242" t="s">
        <v>113</v>
      </c>
    </row>
    <row r="221" s="14" customFormat="1">
      <c r="A221" s="14"/>
      <c r="B221" s="232"/>
      <c r="C221" s="233"/>
      <c r="D221" s="223" t="s">
        <v>124</v>
      </c>
      <c r="E221" s="234" t="s">
        <v>19</v>
      </c>
      <c r="F221" s="235" t="s">
        <v>228</v>
      </c>
      <c r="G221" s="233"/>
      <c r="H221" s="236">
        <v>-2.7200000000000002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2" t="s">
        <v>124</v>
      </c>
      <c r="AU221" s="242" t="s">
        <v>81</v>
      </c>
      <c r="AV221" s="14" t="s">
        <v>81</v>
      </c>
      <c r="AW221" s="14" t="s">
        <v>33</v>
      </c>
      <c r="AX221" s="14" t="s">
        <v>71</v>
      </c>
      <c r="AY221" s="242" t="s">
        <v>113</v>
      </c>
    </row>
    <row r="222" s="16" customFormat="1">
      <c r="A222" s="16"/>
      <c r="B222" s="255"/>
      <c r="C222" s="256"/>
      <c r="D222" s="223" t="s">
        <v>124</v>
      </c>
      <c r="E222" s="257" t="s">
        <v>19</v>
      </c>
      <c r="F222" s="258" t="s">
        <v>251</v>
      </c>
      <c r="G222" s="256"/>
      <c r="H222" s="259">
        <v>573.63999999999999</v>
      </c>
      <c r="I222" s="260"/>
      <c r="J222" s="256"/>
      <c r="K222" s="256"/>
      <c r="L222" s="261"/>
      <c r="M222" s="262"/>
      <c r="N222" s="263"/>
      <c r="O222" s="263"/>
      <c r="P222" s="263"/>
      <c r="Q222" s="263"/>
      <c r="R222" s="263"/>
      <c r="S222" s="263"/>
      <c r="T222" s="264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T222" s="265" t="s">
        <v>124</v>
      </c>
      <c r="AU222" s="265" t="s">
        <v>81</v>
      </c>
      <c r="AV222" s="16" t="s">
        <v>136</v>
      </c>
      <c r="AW222" s="16" t="s">
        <v>33</v>
      </c>
      <c r="AX222" s="16" t="s">
        <v>71</v>
      </c>
      <c r="AY222" s="265" t="s">
        <v>113</v>
      </c>
    </row>
    <row r="223" s="13" customFormat="1">
      <c r="A223" s="13"/>
      <c r="B223" s="221"/>
      <c r="C223" s="222"/>
      <c r="D223" s="223" t="s">
        <v>124</v>
      </c>
      <c r="E223" s="224" t="s">
        <v>19</v>
      </c>
      <c r="F223" s="225" t="s">
        <v>252</v>
      </c>
      <c r="G223" s="222"/>
      <c r="H223" s="224" t="s">
        <v>19</v>
      </c>
      <c r="I223" s="226"/>
      <c r="J223" s="222"/>
      <c r="K223" s="222"/>
      <c r="L223" s="227"/>
      <c r="M223" s="228"/>
      <c r="N223" s="229"/>
      <c r="O223" s="229"/>
      <c r="P223" s="229"/>
      <c r="Q223" s="229"/>
      <c r="R223" s="229"/>
      <c r="S223" s="229"/>
      <c r="T223" s="23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1" t="s">
        <v>124</v>
      </c>
      <c r="AU223" s="231" t="s">
        <v>81</v>
      </c>
      <c r="AV223" s="13" t="s">
        <v>79</v>
      </c>
      <c r="AW223" s="13" t="s">
        <v>33</v>
      </c>
      <c r="AX223" s="13" t="s">
        <v>71</v>
      </c>
      <c r="AY223" s="231" t="s">
        <v>113</v>
      </c>
    </row>
    <row r="224" s="14" customFormat="1">
      <c r="A224" s="14"/>
      <c r="B224" s="232"/>
      <c r="C224" s="233"/>
      <c r="D224" s="223" t="s">
        <v>124</v>
      </c>
      <c r="E224" s="234" t="s">
        <v>19</v>
      </c>
      <c r="F224" s="235" t="s">
        <v>253</v>
      </c>
      <c r="G224" s="233"/>
      <c r="H224" s="236">
        <v>6.0300000000000002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2" t="s">
        <v>124</v>
      </c>
      <c r="AU224" s="242" t="s">
        <v>81</v>
      </c>
      <c r="AV224" s="14" t="s">
        <v>81</v>
      </c>
      <c r="AW224" s="14" t="s">
        <v>33</v>
      </c>
      <c r="AX224" s="14" t="s">
        <v>71</v>
      </c>
      <c r="AY224" s="242" t="s">
        <v>113</v>
      </c>
    </row>
    <row r="225" s="14" customFormat="1">
      <c r="A225" s="14"/>
      <c r="B225" s="232"/>
      <c r="C225" s="233"/>
      <c r="D225" s="223" t="s">
        <v>124</v>
      </c>
      <c r="E225" s="234" t="s">
        <v>19</v>
      </c>
      <c r="F225" s="235" t="s">
        <v>254</v>
      </c>
      <c r="G225" s="233"/>
      <c r="H225" s="236">
        <v>4.3449999999999998</v>
      </c>
      <c r="I225" s="237"/>
      <c r="J225" s="233"/>
      <c r="K225" s="233"/>
      <c r="L225" s="238"/>
      <c r="M225" s="239"/>
      <c r="N225" s="240"/>
      <c r="O225" s="240"/>
      <c r="P225" s="240"/>
      <c r="Q225" s="240"/>
      <c r="R225" s="240"/>
      <c r="S225" s="240"/>
      <c r="T225" s="24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2" t="s">
        <v>124</v>
      </c>
      <c r="AU225" s="242" t="s">
        <v>81</v>
      </c>
      <c r="AV225" s="14" t="s">
        <v>81</v>
      </c>
      <c r="AW225" s="14" t="s">
        <v>33</v>
      </c>
      <c r="AX225" s="14" t="s">
        <v>71</v>
      </c>
      <c r="AY225" s="242" t="s">
        <v>113</v>
      </c>
    </row>
    <row r="226" s="14" customFormat="1">
      <c r="A226" s="14"/>
      <c r="B226" s="232"/>
      <c r="C226" s="233"/>
      <c r="D226" s="223" t="s">
        <v>124</v>
      </c>
      <c r="E226" s="234" t="s">
        <v>19</v>
      </c>
      <c r="F226" s="235" t="s">
        <v>255</v>
      </c>
      <c r="G226" s="233"/>
      <c r="H226" s="236">
        <v>2.2400000000000002</v>
      </c>
      <c r="I226" s="237"/>
      <c r="J226" s="233"/>
      <c r="K226" s="233"/>
      <c r="L226" s="238"/>
      <c r="M226" s="239"/>
      <c r="N226" s="240"/>
      <c r="O226" s="240"/>
      <c r="P226" s="240"/>
      <c r="Q226" s="240"/>
      <c r="R226" s="240"/>
      <c r="S226" s="240"/>
      <c r="T226" s="24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2" t="s">
        <v>124</v>
      </c>
      <c r="AU226" s="242" t="s">
        <v>81</v>
      </c>
      <c r="AV226" s="14" t="s">
        <v>81</v>
      </c>
      <c r="AW226" s="14" t="s">
        <v>33</v>
      </c>
      <c r="AX226" s="14" t="s">
        <v>71</v>
      </c>
      <c r="AY226" s="242" t="s">
        <v>113</v>
      </c>
    </row>
    <row r="227" s="16" customFormat="1">
      <c r="A227" s="16"/>
      <c r="B227" s="255"/>
      <c r="C227" s="256"/>
      <c r="D227" s="223" t="s">
        <v>124</v>
      </c>
      <c r="E227" s="257" t="s">
        <v>19</v>
      </c>
      <c r="F227" s="258" t="s">
        <v>251</v>
      </c>
      <c r="G227" s="256"/>
      <c r="H227" s="259">
        <v>12.615</v>
      </c>
      <c r="I227" s="260"/>
      <c r="J227" s="256"/>
      <c r="K227" s="256"/>
      <c r="L227" s="261"/>
      <c r="M227" s="262"/>
      <c r="N227" s="263"/>
      <c r="O227" s="263"/>
      <c r="P227" s="263"/>
      <c r="Q227" s="263"/>
      <c r="R227" s="263"/>
      <c r="S227" s="263"/>
      <c r="T227" s="264"/>
      <c r="U227" s="16"/>
      <c r="V227" s="16"/>
      <c r="W227" s="16"/>
      <c r="X227" s="16"/>
      <c r="Y227" s="16"/>
      <c r="Z227" s="16"/>
      <c r="AA227" s="16"/>
      <c r="AB227" s="16"/>
      <c r="AC227" s="16"/>
      <c r="AD227" s="16"/>
      <c r="AE227" s="16"/>
      <c r="AT227" s="265" t="s">
        <v>124</v>
      </c>
      <c r="AU227" s="265" t="s">
        <v>81</v>
      </c>
      <c r="AV227" s="16" t="s">
        <v>136</v>
      </c>
      <c r="AW227" s="16" t="s">
        <v>33</v>
      </c>
      <c r="AX227" s="16" t="s">
        <v>71</v>
      </c>
      <c r="AY227" s="265" t="s">
        <v>113</v>
      </c>
    </row>
    <row r="228" s="15" customFormat="1">
      <c r="A228" s="15"/>
      <c r="B228" s="243"/>
      <c r="C228" s="244"/>
      <c r="D228" s="223" t="s">
        <v>124</v>
      </c>
      <c r="E228" s="245" t="s">
        <v>19</v>
      </c>
      <c r="F228" s="246" t="s">
        <v>127</v>
      </c>
      <c r="G228" s="244"/>
      <c r="H228" s="247">
        <v>586.255</v>
      </c>
      <c r="I228" s="248"/>
      <c r="J228" s="244"/>
      <c r="K228" s="244"/>
      <c r="L228" s="249"/>
      <c r="M228" s="250"/>
      <c r="N228" s="251"/>
      <c r="O228" s="251"/>
      <c r="P228" s="251"/>
      <c r="Q228" s="251"/>
      <c r="R228" s="251"/>
      <c r="S228" s="251"/>
      <c r="T228" s="252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53" t="s">
        <v>124</v>
      </c>
      <c r="AU228" s="253" t="s">
        <v>81</v>
      </c>
      <c r="AV228" s="15" t="s">
        <v>128</v>
      </c>
      <c r="AW228" s="15" t="s">
        <v>33</v>
      </c>
      <c r="AX228" s="15" t="s">
        <v>79</v>
      </c>
      <c r="AY228" s="253" t="s">
        <v>113</v>
      </c>
    </row>
    <row r="229" s="2" customFormat="1" ht="16.5" customHeight="1">
      <c r="A229" s="41"/>
      <c r="B229" s="42"/>
      <c r="C229" s="203" t="s">
        <v>156</v>
      </c>
      <c r="D229" s="203" t="s">
        <v>115</v>
      </c>
      <c r="E229" s="204" t="s">
        <v>256</v>
      </c>
      <c r="F229" s="205" t="s">
        <v>257</v>
      </c>
      <c r="G229" s="206" t="s">
        <v>118</v>
      </c>
      <c r="H229" s="207">
        <v>586.255</v>
      </c>
      <c r="I229" s="208"/>
      <c r="J229" s="209">
        <f>ROUND(I229*H229,2)</f>
        <v>0</v>
      </c>
      <c r="K229" s="205" t="s">
        <v>119</v>
      </c>
      <c r="L229" s="47"/>
      <c r="M229" s="210" t="s">
        <v>19</v>
      </c>
      <c r="N229" s="211" t="s">
        <v>42</v>
      </c>
      <c r="O229" s="87"/>
      <c r="P229" s="212">
        <f>O229*H229</f>
        <v>0</v>
      </c>
      <c r="Q229" s="212">
        <v>0.002</v>
      </c>
      <c r="R229" s="212">
        <f>Q229*H229</f>
        <v>1.1725099999999999</v>
      </c>
      <c r="S229" s="212">
        <v>0</v>
      </c>
      <c r="T229" s="213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14" t="s">
        <v>120</v>
      </c>
      <c r="AT229" s="214" t="s">
        <v>115</v>
      </c>
      <c r="AU229" s="214" t="s">
        <v>81</v>
      </c>
      <c r="AY229" s="20" t="s">
        <v>113</v>
      </c>
      <c r="BE229" s="215">
        <f>IF(N229="základní",J229,0)</f>
        <v>0</v>
      </c>
      <c r="BF229" s="215">
        <f>IF(N229="snížená",J229,0)</f>
        <v>0</v>
      </c>
      <c r="BG229" s="215">
        <f>IF(N229="zákl. přenesená",J229,0)</f>
        <v>0</v>
      </c>
      <c r="BH229" s="215">
        <f>IF(N229="sníž. přenesená",J229,0)</f>
        <v>0</v>
      </c>
      <c r="BI229" s="215">
        <f>IF(N229="nulová",J229,0)</f>
        <v>0</v>
      </c>
      <c r="BJ229" s="20" t="s">
        <v>79</v>
      </c>
      <c r="BK229" s="215">
        <f>ROUND(I229*H229,2)</f>
        <v>0</v>
      </c>
      <c r="BL229" s="20" t="s">
        <v>120</v>
      </c>
      <c r="BM229" s="214" t="s">
        <v>258</v>
      </c>
    </row>
    <row r="230" s="2" customFormat="1">
      <c r="A230" s="41"/>
      <c r="B230" s="42"/>
      <c r="C230" s="43"/>
      <c r="D230" s="216" t="s">
        <v>122</v>
      </c>
      <c r="E230" s="43"/>
      <c r="F230" s="217" t="s">
        <v>259</v>
      </c>
      <c r="G230" s="43"/>
      <c r="H230" s="43"/>
      <c r="I230" s="218"/>
      <c r="J230" s="43"/>
      <c r="K230" s="43"/>
      <c r="L230" s="47"/>
      <c r="M230" s="219"/>
      <c r="N230" s="220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122</v>
      </c>
      <c r="AU230" s="20" t="s">
        <v>81</v>
      </c>
    </row>
    <row r="231" s="13" customFormat="1">
      <c r="A231" s="13"/>
      <c r="B231" s="221"/>
      <c r="C231" s="222"/>
      <c r="D231" s="223" t="s">
        <v>124</v>
      </c>
      <c r="E231" s="224" t="s">
        <v>19</v>
      </c>
      <c r="F231" s="225" t="s">
        <v>125</v>
      </c>
      <c r="G231" s="222"/>
      <c r="H231" s="224" t="s">
        <v>19</v>
      </c>
      <c r="I231" s="226"/>
      <c r="J231" s="222"/>
      <c r="K231" s="222"/>
      <c r="L231" s="227"/>
      <c r="M231" s="228"/>
      <c r="N231" s="229"/>
      <c r="O231" s="229"/>
      <c r="P231" s="229"/>
      <c r="Q231" s="229"/>
      <c r="R231" s="229"/>
      <c r="S231" s="229"/>
      <c r="T231" s="23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1" t="s">
        <v>124</v>
      </c>
      <c r="AU231" s="231" t="s">
        <v>81</v>
      </c>
      <c r="AV231" s="13" t="s">
        <v>79</v>
      </c>
      <c r="AW231" s="13" t="s">
        <v>33</v>
      </c>
      <c r="AX231" s="13" t="s">
        <v>71</v>
      </c>
      <c r="AY231" s="231" t="s">
        <v>113</v>
      </c>
    </row>
    <row r="232" s="14" customFormat="1">
      <c r="A232" s="14"/>
      <c r="B232" s="232"/>
      <c r="C232" s="233"/>
      <c r="D232" s="223" t="s">
        <v>124</v>
      </c>
      <c r="E232" s="234" t="s">
        <v>19</v>
      </c>
      <c r="F232" s="235" t="s">
        <v>225</v>
      </c>
      <c r="G232" s="233"/>
      <c r="H232" s="236">
        <v>579.60000000000002</v>
      </c>
      <c r="I232" s="237"/>
      <c r="J232" s="233"/>
      <c r="K232" s="233"/>
      <c r="L232" s="238"/>
      <c r="M232" s="239"/>
      <c r="N232" s="240"/>
      <c r="O232" s="240"/>
      <c r="P232" s="240"/>
      <c r="Q232" s="240"/>
      <c r="R232" s="240"/>
      <c r="S232" s="240"/>
      <c r="T232" s="24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2" t="s">
        <v>124</v>
      </c>
      <c r="AU232" s="242" t="s">
        <v>81</v>
      </c>
      <c r="AV232" s="14" t="s">
        <v>81</v>
      </c>
      <c r="AW232" s="14" t="s">
        <v>33</v>
      </c>
      <c r="AX232" s="14" t="s">
        <v>71</v>
      </c>
      <c r="AY232" s="242" t="s">
        <v>113</v>
      </c>
    </row>
    <row r="233" s="14" customFormat="1">
      <c r="A233" s="14"/>
      <c r="B233" s="232"/>
      <c r="C233" s="233"/>
      <c r="D233" s="223" t="s">
        <v>124</v>
      </c>
      <c r="E233" s="234" t="s">
        <v>19</v>
      </c>
      <c r="F233" s="235" t="s">
        <v>226</v>
      </c>
      <c r="G233" s="233"/>
      <c r="H233" s="236">
        <v>-2.2400000000000002</v>
      </c>
      <c r="I233" s="237"/>
      <c r="J233" s="233"/>
      <c r="K233" s="233"/>
      <c r="L233" s="238"/>
      <c r="M233" s="239"/>
      <c r="N233" s="240"/>
      <c r="O233" s="240"/>
      <c r="P233" s="240"/>
      <c r="Q233" s="240"/>
      <c r="R233" s="240"/>
      <c r="S233" s="240"/>
      <c r="T233" s="24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2" t="s">
        <v>124</v>
      </c>
      <c r="AU233" s="242" t="s">
        <v>81</v>
      </c>
      <c r="AV233" s="14" t="s">
        <v>81</v>
      </c>
      <c r="AW233" s="14" t="s">
        <v>33</v>
      </c>
      <c r="AX233" s="14" t="s">
        <v>71</v>
      </c>
      <c r="AY233" s="242" t="s">
        <v>113</v>
      </c>
    </row>
    <row r="234" s="14" customFormat="1">
      <c r="A234" s="14"/>
      <c r="B234" s="232"/>
      <c r="C234" s="233"/>
      <c r="D234" s="223" t="s">
        <v>124</v>
      </c>
      <c r="E234" s="234" t="s">
        <v>19</v>
      </c>
      <c r="F234" s="235" t="s">
        <v>227</v>
      </c>
      <c r="G234" s="233"/>
      <c r="H234" s="236">
        <v>-1</v>
      </c>
      <c r="I234" s="237"/>
      <c r="J234" s="233"/>
      <c r="K234" s="233"/>
      <c r="L234" s="238"/>
      <c r="M234" s="239"/>
      <c r="N234" s="240"/>
      <c r="O234" s="240"/>
      <c r="P234" s="240"/>
      <c r="Q234" s="240"/>
      <c r="R234" s="240"/>
      <c r="S234" s="240"/>
      <c r="T234" s="241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2" t="s">
        <v>124</v>
      </c>
      <c r="AU234" s="242" t="s">
        <v>81</v>
      </c>
      <c r="AV234" s="14" t="s">
        <v>81</v>
      </c>
      <c r="AW234" s="14" t="s">
        <v>33</v>
      </c>
      <c r="AX234" s="14" t="s">
        <v>71</v>
      </c>
      <c r="AY234" s="242" t="s">
        <v>113</v>
      </c>
    </row>
    <row r="235" s="14" customFormat="1">
      <c r="A235" s="14"/>
      <c r="B235" s="232"/>
      <c r="C235" s="233"/>
      <c r="D235" s="223" t="s">
        <v>124</v>
      </c>
      <c r="E235" s="234" t="s">
        <v>19</v>
      </c>
      <c r="F235" s="235" t="s">
        <v>228</v>
      </c>
      <c r="G235" s="233"/>
      <c r="H235" s="236">
        <v>-2.7200000000000002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2" t="s">
        <v>124</v>
      </c>
      <c r="AU235" s="242" t="s">
        <v>81</v>
      </c>
      <c r="AV235" s="14" t="s">
        <v>81</v>
      </c>
      <c r="AW235" s="14" t="s">
        <v>33</v>
      </c>
      <c r="AX235" s="14" t="s">
        <v>71</v>
      </c>
      <c r="AY235" s="242" t="s">
        <v>113</v>
      </c>
    </row>
    <row r="236" s="16" customFormat="1">
      <c r="A236" s="16"/>
      <c r="B236" s="255"/>
      <c r="C236" s="256"/>
      <c r="D236" s="223" t="s">
        <v>124</v>
      </c>
      <c r="E236" s="257" t="s">
        <v>19</v>
      </c>
      <c r="F236" s="258" t="s">
        <v>251</v>
      </c>
      <c r="G236" s="256"/>
      <c r="H236" s="259">
        <v>573.63999999999999</v>
      </c>
      <c r="I236" s="260"/>
      <c r="J236" s="256"/>
      <c r="K236" s="256"/>
      <c r="L236" s="261"/>
      <c r="M236" s="262"/>
      <c r="N236" s="263"/>
      <c r="O236" s="263"/>
      <c r="P236" s="263"/>
      <c r="Q236" s="263"/>
      <c r="R236" s="263"/>
      <c r="S236" s="263"/>
      <c r="T236" s="264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T236" s="265" t="s">
        <v>124</v>
      </c>
      <c r="AU236" s="265" t="s">
        <v>81</v>
      </c>
      <c r="AV236" s="16" t="s">
        <v>136</v>
      </c>
      <c r="AW236" s="16" t="s">
        <v>33</v>
      </c>
      <c r="AX236" s="16" t="s">
        <v>71</v>
      </c>
      <c r="AY236" s="265" t="s">
        <v>113</v>
      </c>
    </row>
    <row r="237" s="13" customFormat="1">
      <c r="A237" s="13"/>
      <c r="B237" s="221"/>
      <c r="C237" s="222"/>
      <c r="D237" s="223" t="s">
        <v>124</v>
      </c>
      <c r="E237" s="224" t="s">
        <v>19</v>
      </c>
      <c r="F237" s="225" t="s">
        <v>252</v>
      </c>
      <c r="G237" s="222"/>
      <c r="H237" s="224" t="s">
        <v>19</v>
      </c>
      <c r="I237" s="226"/>
      <c r="J237" s="222"/>
      <c r="K237" s="222"/>
      <c r="L237" s="227"/>
      <c r="M237" s="228"/>
      <c r="N237" s="229"/>
      <c r="O237" s="229"/>
      <c r="P237" s="229"/>
      <c r="Q237" s="229"/>
      <c r="R237" s="229"/>
      <c r="S237" s="229"/>
      <c r="T237" s="23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1" t="s">
        <v>124</v>
      </c>
      <c r="AU237" s="231" t="s">
        <v>81</v>
      </c>
      <c r="AV237" s="13" t="s">
        <v>79</v>
      </c>
      <c r="AW237" s="13" t="s">
        <v>33</v>
      </c>
      <c r="AX237" s="13" t="s">
        <v>71</v>
      </c>
      <c r="AY237" s="231" t="s">
        <v>113</v>
      </c>
    </row>
    <row r="238" s="14" customFormat="1">
      <c r="A238" s="14"/>
      <c r="B238" s="232"/>
      <c r="C238" s="233"/>
      <c r="D238" s="223" t="s">
        <v>124</v>
      </c>
      <c r="E238" s="234" t="s">
        <v>19</v>
      </c>
      <c r="F238" s="235" t="s">
        <v>253</v>
      </c>
      <c r="G238" s="233"/>
      <c r="H238" s="236">
        <v>6.0300000000000002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2" t="s">
        <v>124</v>
      </c>
      <c r="AU238" s="242" t="s">
        <v>81</v>
      </c>
      <c r="AV238" s="14" t="s">
        <v>81</v>
      </c>
      <c r="AW238" s="14" t="s">
        <v>33</v>
      </c>
      <c r="AX238" s="14" t="s">
        <v>71</v>
      </c>
      <c r="AY238" s="242" t="s">
        <v>113</v>
      </c>
    </row>
    <row r="239" s="14" customFormat="1">
      <c r="A239" s="14"/>
      <c r="B239" s="232"/>
      <c r="C239" s="233"/>
      <c r="D239" s="223" t="s">
        <v>124</v>
      </c>
      <c r="E239" s="234" t="s">
        <v>19</v>
      </c>
      <c r="F239" s="235" t="s">
        <v>254</v>
      </c>
      <c r="G239" s="233"/>
      <c r="H239" s="236">
        <v>4.3449999999999998</v>
      </c>
      <c r="I239" s="237"/>
      <c r="J239" s="233"/>
      <c r="K239" s="233"/>
      <c r="L239" s="238"/>
      <c r="M239" s="239"/>
      <c r="N239" s="240"/>
      <c r="O239" s="240"/>
      <c r="P239" s="240"/>
      <c r="Q239" s="240"/>
      <c r="R239" s="240"/>
      <c r="S239" s="240"/>
      <c r="T239" s="24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2" t="s">
        <v>124</v>
      </c>
      <c r="AU239" s="242" t="s">
        <v>81</v>
      </c>
      <c r="AV239" s="14" t="s">
        <v>81</v>
      </c>
      <c r="AW239" s="14" t="s">
        <v>33</v>
      </c>
      <c r="AX239" s="14" t="s">
        <v>71</v>
      </c>
      <c r="AY239" s="242" t="s">
        <v>113</v>
      </c>
    </row>
    <row r="240" s="14" customFormat="1">
      <c r="A240" s="14"/>
      <c r="B240" s="232"/>
      <c r="C240" s="233"/>
      <c r="D240" s="223" t="s">
        <v>124</v>
      </c>
      <c r="E240" s="234" t="s">
        <v>19</v>
      </c>
      <c r="F240" s="235" t="s">
        <v>255</v>
      </c>
      <c r="G240" s="233"/>
      <c r="H240" s="236">
        <v>2.2400000000000002</v>
      </c>
      <c r="I240" s="237"/>
      <c r="J240" s="233"/>
      <c r="K240" s="233"/>
      <c r="L240" s="238"/>
      <c r="M240" s="239"/>
      <c r="N240" s="240"/>
      <c r="O240" s="240"/>
      <c r="P240" s="240"/>
      <c r="Q240" s="240"/>
      <c r="R240" s="240"/>
      <c r="S240" s="240"/>
      <c r="T240" s="241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2" t="s">
        <v>124</v>
      </c>
      <c r="AU240" s="242" t="s">
        <v>81</v>
      </c>
      <c r="AV240" s="14" t="s">
        <v>81</v>
      </c>
      <c r="AW240" s="14" t="s">
        <v>33</v>
      </c>
      <c r="AX240" s="14" t="s">
        <v>71</v>
      </c>
      <c r="AY240" s="242" t="s">
        <v>113</v>
      </c>
    </row>
    <row r="241" s="16" customFormat="1">
      <c r="A241" s="16"/>
      <c r="B241" s="255"/>
      <c r="C241" s="256"/>
      <c r="D241" s="223" t="s">
        <v>124</v>
      </c>
      <c r="E241" s="257" t="s">
        <v>19</v>
      </c>
      <c r="F241" s="258" t="s">
        <v>251</v>
      </c>
      <c r="G241" s="256"/>
      <c r="H241" s="259">
        <v>12.615</v>
      </c>
      <c r="I241" s="260"/>
      <c r="J241" s="256"/>
      <c r="K241" s="256"/>
      <c r="L241" s="261"/>
      <c r="M241" s="262"/>
      <c r="N241" s="263"/>
      <c r="O241" s="263"/>
      <c r="P241" s="263"/>
      <c r="Q241" s="263"/>
      <c r="R241" s="263"/>
      <c r="S241" s="263"/>
      <c r="T241" s="264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T241" s="265" t="s">
        <v>124</v>
      </c>
      <c r="AU241" s="265" t="s">
        <v>81</v>
      </c>
      <c r="AV241" s="16" t="s">
        <v>136</v>
      </c>
      <c r="AW241" s="16" t="s">
        <v>33</v>
      </c>
      <c r="AX241" s="16" t="s">
        <v>71</v>
      </c>
      <c r="AY241" s="265" t="s">
        <v>113</v>
      </c>
    </row>
    <row r="242" s="15" customFormat="1">
      <c r="A242" s="15"/>
      <c r="B242" s="243"/>
      <c r="C242" s="244"/>
      <c r="D242" s="223" t="s">
        <v>124</v>
      </c>
      <c r="E242" s="245" t="s">
        <v>19</v>
      </c>
      <c r="F242" s="246" t="s">
        <v>127</v>
      </c>
      <c r="G242" s="244"/>
      <c r="H242" s="247">
        <v>586.255</v>
      </c>
      <c r="I242" s="248"/>
      <c r="J242" s="244"/>
      <c r="K242" s="244"/>
      <c r="L242" s="249"/>
      <c r="M242" s="250"/>
      <c r="N242" s="251"/>
      <c r="O242" s="251"/>
      <c r="P242" s="251"/>
      <c r="Q242" s="251"/>
      <c r="R242" s="251"/>
      <c r="S242" s="251"/>
      <c r="T242" s="252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53" t="s">
        <v>124</v>
      </c>
      <c r="AU242" s="253" t="s">
        <v>81</v>
      </c>
      <c r="AV242" s="15" t="s">
        <v>128</v>
      </c>
      <c r="AW242" s="15" t="s">
        <v>33</v>
      </c>
      <c r="AX242" s="15" t="s">
        <v>79</v>
      </c>
      <c r="AY242" s="253" t="s">
        <v>113</v>
      </c>
    </row>
    <row r="243" s="2" customFormat="1" ht="21.75" customHeight="1">
      <c r="A243" s="41"/>
      <c r="B243" s="42"/>
      <c r="C243" s="203" t="s">
        <v>7</v>
      </c>
      <c r="D243" s="203" t="s">
        <v>115</v>
      </c>
      <c r="E243" s="204" t="s">
        <v>260</v>
      </c>
      <c r="F243" s="205" t="s">
        <v>261</v>
      </c>
      <c r="G243" s="206" t="s">
        <v>118</v>
      </c>
      <c r="H243" s="207">
        <v>12.615</v>
      </c>
      <c r="I243" s="208"/>
      <c r="J243" s="209">
        <f>ROUND(I243*H243,2)</f>
        <v>0</v>
      </c>
      <c r="K243" s="205" t="s">
        <v>119</v>
      </c>
      <c r="L243" s="47"/>
      <c r="M243" s="210" t="s">
        <v>19</v>
      </c>
      <c r="N243" s="211" t="s">
        <v>42</v>
      </c>
      <c r="O243" s="87"/>
      <c r="P243" s="212">
        <f>O243*H243</f>
        <v>0</v>
      </c>
      <c r="Q243" s="212">
        <v>0</v>
      </c>
      <c r="R243" s="212">
        <f>Q243*H243</f>
        <v>0</v>
      </c>
      <c r="S243" s="212">
        <v>0</v>
      </c>
      <c r="T243" s="213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14" t="s">
        <v>120</v>
      </c>
      <c r="AT243" s="214" t="s">
        <v>115</v>
      </c>
      <c r="AU243" s="214" t="s">
        <v>81</v>
      </c>
      <c r="AY243" s="20" t="s">
        <v>113</v>
      </c>
      <c r="BE243" s="215">
        <f>IF(N243="základní",J243,0)</f>
        <v>0</v>
      </c>
      <c r="BF243" s="215">
        <f>IF(N243="snížená",J243,0)</f>
        <v>0</v>
      </c>
      <c r="BG243" s="215">
        <f>IF(N243="zákl. přenesená",J243,0)</f>
        <v>0</v>
      </c>
      <c r="BH243" s="215">
        <f>IF(N243="sníž. přenesená",J243,0)</f>
        <v>0</v>
      </c>
      <c r="BI243" s="215">
        <f>IF(N243="nulová",J243,0)</f>
        <v>0</v>
      </c>
      <c r="BJ243" s="20" t="s">
        <v>79</v>
      </c>
      <c r="BK243" s="215">
        <f>ROUND(I243*H243,2)</f>
        <v>0</v>
      </c>
      <c r="BL243" s="20" t="s">
        <v>120</v>
      </c>
      <c r="BM243" s="214" t="s">
        <v>262</v>
      </c>
    </row>
    <row r="244" s="2" customFormat="1">
      <c r="A244" s="41"/>
      <c r="B244" s="42"/>
      <c r="C244" s="43"/>
      <c r="D244" s="216" t="s">
        <v>122</v>
      </c>
      <c r="E244" s="43"/>
      <c r="F244" s="217" t="s">
        <v>263</v>
      </c>
      <c r="G244" s="43"/>
      <c r="H244" s="43"/>
      <c r="I244" s="218"/>
      <c r="J244" s="43"/>
      <c r="K244" s="43"/>
      <c r="L244" s="47"/>
      <c r="M244" s="219"/>
      <c r="N244" s="220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122</v>
      </c>
      <c r="AU244" s="20" t="s">
        <v>81</v>
      </c>
    </row>
    <row r="245" s="13" customFormat="1">
      <c r="A245" s="13"/>
      <c r="B245" s="221"/>
      <c r="C245" s="222"/>
      <c r="D245" s="223" t="s">
        <v>124</v>
      </c>
      <c r="E245" s="224" t="s">
        <v>19</v>
      </c>
      <c r="F245" s="225" t="s">
        <v>125</v>
      </c>
      <c r="G245" s="222"/>
      <c r="H245" s="224" t="s">
        <v>19</v>
      </c>
      <c r="I245" s="226"/>
      <c r="J245" s="222"/>
      <c r="K245" s="222"/>
      <c r="L245" s="227"/>
      <c r="M245" s="228"/>
      <c r="N245" s="229"/>
      <c r="O245" s="229"/>
      <c r="P245" s="229"/>
      <c r="Q245" s="229"/>
      <c r="R245" s="229"/>
      <c r="S245" s="229"/>
      <c r="T245" s="230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1" t="s">
        <v>124</v>
      </c>
      <c r="AU245" s="231" t="s">
        <v>81</v>
      </c>
      <c r="AV245" s="13" t="s">
        <v>79</v>
      </c>
      <c r="AW245" s="13" t="s">
        <v>33</v>
      </c>
      <c r="AX245" s="13" t="s">
        <v>71</v>
      </c>
      <c r="AY245" s="231" t="s">
        <v>113</v>
      </c>
    </row>
    <row r="246" s="13" customFormat="1">
      <c r="A246" s="13"/>
      <c r="B246" s="221"/>
      <c r="C246" s="222"/>
      <c r="D246" s="223" t="s">
        <v>124</v>
      </c>
      <c r="E246" s="224" t="s">
        <v>19</v>
      </c>
      <c r="F246" s="225" t="s">
        <v>252</v>
      </c>
      <c r="G246" s="222"/>
      <c r="H246" s="224" t="s">
        <v>19</v>
      </c>
      <c r="I246" s="226"/>
      <c r="J246" s="222"/>
      <c r="K246" s="222"/>
      <c r="L246" s="227"/>
      <c r="M246" s="228"/>
      <c r="N246" s="229"/>
      <c r="O246" s="229"/>
      <c r="P246" s="229"/>
      <c r="Q246" s="229"/>
      <c r="R246" s="229"/>
      <c r="S246" s="229"/>
      <c r="T246" s="23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1" t="s">
        <v>124</v>
      </c>
      <c r="AU246" s="231" t="s">
        <v>81</v>
      </c>
      <c r="AV246" s="13" t="s">
        <v>79</v>
      </c>
      <c r="AW246" s="13" t="s">
        <v>33</v>
      </c>
      <c r="AX246" s="13" t="s">
        <v>71</v>
      </c>
      <c r="AY246" s="231" t="s">
        <v>113</v>
      </c>
    </row>
    <row r="247" s="14" customFormat="1">
      <c r="A247" s="14"/>
      <c r="B247" s="232"/>
      <c r="C247" s="233"/>
      <c r="D247" s="223" t="s">
        <v>124</v>
      </c>
      <c r="E247" s="234" t="s">
        <v>19</v>
      </c>
      <c r="F247" s="235" t="s">
        <v>253</v>
      </c>
      <c r="G247" s="233"/>
      <c r="H247" s="236">
        <v>6.0300000000000002</v>
      </c>
      <c r="I247" s="237"/>
      <c r="J247" s="233"/>
      <c r="K247" s="233"/>
      <c r="L247" s="238"/>
      <c r="M247" s="239"/>
      <c r="N247" s="240"/>
      <c r="O247" s="240"/>
      <c r="P247" s="240"/>
      <c r="Q247" s="240"/>
      <c r="R247" s="240"/>
      <c r="S247" s="240"/>
      <c r="T247" s="24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2" t="s">
        <v>124</v>
      </c>
      <c r="AU247" s="242" t="s">
        <v>81</v>
      </c>
      <c r="AV247" s="14" t="s">
        <v>81</v>
      </c>
      <c r="AW247" s="14" t="s">
        <v>33</v>
      </c>
      <c r="AX247" s="14" t="s">
        <v>71</v>
      </c>
      <c r="AY247" s="242" t="s">
        <v>113</v>
      </c>
    </row>
    <row r="248" s="14" customFormat="1">
      <c r="A248" s="14"/>
      <c r="B248" s="232"/>
      <c r="C248" s="233"/>
      <c r="D248" s="223" t="s">
        <v>124</v>
      </c>
      <c r="E248" s="234" t="s">
        <v>19</v>
      </c>
      <c r="F248" s="235" t="s">
        <v>254</v>
      </c>
      <c r="G248" s="233"/>
      <c r="H248" s="236">
        <v>4.3449999999999998</v>
      </c>
      <c r="I248" s="237"/>
      <c r="J248" s="233"/>
      <c r="K248" s="233"/>
      <c r="L248" s="238"/>
      <c r="M248" s="239"/>
      <c r="N248" s="240"/>
      <c r="O248" s="240"/>
      <c r="P248" s="240"/>
      <c r="Q248" s="240"/>
      <c r="R248" s="240"/>
      <c r="S248" s="240"/>
      <c r="T248" s="241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2" t="s">
        <v>124</v>
      </c>
      <c r="AU248" s="242" t="s">
        <v>81</v>
      </c>
      <c r="AV248" s="14" t="s">
        <v>81</v>
      </c>
      <c r="AW248" s="14" t="s">
        <v>33</v>
      </c>
      <c r="AX248" s="14" t="s">
        <v>71</v>
      </c>
      <c r="AY248" s="242" t="s">
        <v>113</v>
      </c>
    </row>
    <row r="249" s="14" customFormat="1">
      <c r="A249" s="14"/>
      <c r="B249" s="232"/>
      <c r="C249" s="233"/>
      <c r="D249" s="223" t="s">
        <v>124</v>
      </c>
      <c r="E249" s="234" t="s">
        <v>19</v>
      </c>
      <c r="F249" s="235" t="s">
        <v>255</v>
      </c>
      <c r="G249" s="233"/>
      <c r="H249" s="236">
        <v>2.2400000000000002</v>
      </c>
      <c r="I249" s="237"/>
      <c r="J249" s="233"/>
      <c r="K249" s="233"/>
      <c r="L249" s="238"/>
      <c r="M249" s="239"/>
      <c r="N249" s="240"/>
      <c r="O249" s="240"/>
      <c r="P249" s="240"/>
      <c r="Q249" s="240"/>
      <c r="R249" s="240"/>
      <c r="S249" s="240"/>
      <c r="T249" s="241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2" t="s">
        <v>124</v>
      </c>
      <c r="AU249" s="242" t="s">
        <v>81</v>
      </c>
      <c r="AV249" s="14" t="s">
        <v>81</v>
      </c>
      <c r="AW249" s="14" t="s">
        <v>33</v>
      </c>
      <c r="AX249" s="14" t="s">
        <v>71</v>
      </c>
      <c r="AY249" s="242" t="s">
        <v>113</v>
      </c>
    </row>
    <row r="250" s="15" customFormat="1">
      <c r="A250" s="15"/>
      <c r="B250" s="243"/>
      <c r="C250" s="244"/>
      <c r="D250" s="223" t="s">
        <v>124</v>
      </c>
      <c r="E250" s="245" t="s">
        <v>19</v>
      </c>
      <c r="F250" s="246" t="s">
        <v>127</v>
      </c>
      <c r="G250" s="244"/>
      <c r="H250" s="247">
        <v>12.615</v>
      </c>
      <c r="I250" s="248"/>
      <c r="J250" s="244"/>
      <c r="K250" s="244"/>
      <c r="L250" s="249"/>
      <c r="M250" s="250"/>
      <c r="N250" s="251"/>
      <c r="O250" s="251"/>
      <c r="P250" s="251"/>
      <c r="Q250" s="251"/>
      <c r="R250" s="251"/>
      <c r="S250" s="251"/>
      <c r="T250" s="252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53" t="s">
        <v>124</v>
      </c>
      <c r="AU250" s="253" t="s">
        <v>81</v>
      </c>
      <c r="AV250" s="15" t="s">
        <v>128</v>
      </c>
      <c r="AW250" s="15" t="s">
        <v>33</v>
      </c>
      <c r="AX250" s="15" t="s">
        <v>79</v>
      </c>
      <c r="AY250" s="253" t="s">
        <v>113</v>
      </c>
    </row>
    <row r="251" s="2" customFormat="1" ht="16.5" customHeight="1">
      <c r="A251" s="41"/>
      <c r="B251" s="42"/>
      <c r="C251" s="203" t="s">
        <v>264</v>
      </c>
      <c r="D251" s="203" t="s">
        <v>115</v>
      </c>
      <c r="E251" s="204" t="s">
        <v>265</v>
      </c>
      <c r="F251" s="205" t="s">
        <v>266</v>
      </c>
      <c r="G251" s="206" t="s">
        <v>118</v>
      </c>
      <c r="H251" s="207">
        <v>573.63999999999999</v>
      </c>
      <c r="I251" s="208"/>
      <c r="J251" s="209">
        <f>ROUND(I251*H251,2)</f>
        <v>0</v>
      </c>
      <c r="K251" s="205" t="s">
        <v>119</v>
      </c>
      <c r="L251" s="47"/>
      <c r="M251" s="210" t="s">
        <v>19</v>
      </c>
      <c r="N251" s="211" t="s">
        <v>42</v>
      </c>
      <c r="O251" s="87"/>
      <c r="P251" s="212">
        <f>O251*H251</f>
        <v>0</v>
      </c>
      <c r="Q251" s="212">
        <v>0.0035000000000000001</v>
      </c>
      <c r="R251" s="212">
        <f>Q251*H251</f>
        <v>2.0077400000000001</v>
      </c>
      <c r="S251" s="212">
        <v>0</v>
      </c>
      <c r="T251" s="213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14" t="s">
        <v>120</v>
      </c>
      <c r="AT251" s="214" t="s">
        <v>115</v>
      </c>
      <c r="AU251" s="214" t="s">
        <v>81</v>
      </c>
      <c r="AY251" s="20" t="s">
        <v>113</v>
      </c>
      <c r="BE251" s="215">
        <f>IF(N251="základní",J251,0)</f>
        <v>0</v>
      </c>
      <c r="BF251" s="215">
        <f>IF(N251="snížená",J251,0)</f>
        <v>0</v>
      </c>
      <c r="BG251" s="215">
        <f>IF(N251="zákl. přenesená",J251,0)</f>
        <v>0</v>
      </c>
      <c r="BH251" s="215">
        <f>IF(N251="sníž. přenesená",J251,0)</f>
        <v>0</v>
      </c>
      <c r="BI251" s="215">
        <f>IF(N251="nulová",J251,0)</f>
        <v>0</v>
      </c>
      <c r="BJ251" s="20" t="s">
        <v>79</v>
      </c>
      <c r="BK251" s="215">
        <f>ROUND(I251*H251,2)</f>
        <v>0</v>
      </c>
      <c r="BL251" s="20" t="s">
        <v>120</v>
      </c>
      <c r="BM251" s="214" t="s">
        <v>267</v>
      </c>
    </row>
    <row r="252" s="2" customFormat="1">
      <c r="A252" s="41"/>
      <c r="B252" s="42"/>
      <c r="C252" s="43"/>
      <c r="D252" s="216" t="s">
        <v>122</v>
      </c>
      <c r="E252" s="43"/>
      <c r="F252" s="217" t="s">
        <v>268</v>
      </c>
      <c r="G252" s="43"/>
      <c r="H252" s="43"/>
      <c r="I252" s="218"/>
      <c r="J252" s="43"/>
      <c r="K252" s="43"/>
      <c r="L252" s="47"/>
      <c r="M252" s="219"/>
      <c r="N252" s="220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122</v>
      </c>
      <c r="AU252" s="20" t="s">
        <v>81</v>
      </c>
    </row>
    <row r="253" s="13" customFormat="1">
      <c r="A253" s="13"/>
      <c r="B253" s="221"/>
      <c r="C253" s="222"/>
      <c r="D253" s="223" t="s">
        <v>124</v>
      </c>
      <c r="E253" s="224" t="s">
        <v>19</v>
      </c>
      <c r="F253" s="225" t="s">
        <v>125</v>
      </c>
      <c r="G253" s="222"/>
      <c r="H253" s="224" t="s">
        <v>19</v>
      </c>
      <c r="I253" s="226"/>
      <c r="J253" s="222"/>
      <c r="K253" s="222"/>
      <c r="L253" s="227"/>
      <c r="M253" s="228"/>
      <c r="N253" s="229"/>
      <c r="O253" s="229"/>
      <c r="P253" s="229"/>
      <c r="Q253" s="229"/>
      <c r="R253" s="229"/>
      <c r="S253" s="229"/>
      <c r="T253" s="23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1" t="s">
        <v>124</v>
      </c>
      <c r="AU253" s="231" t="s">
        <v>81</v>
      </c>
      <c r="AV253" s="13" t="s">
        <v>79</v>
      </c>
      <c r="AW253" s="13" t="s">
        <v>33</v>
      </c>
      <c r="AX253" s="13" t="s">
        <v>71</v>
      </c>
      <c r="AY253" s="231" t="s">
        <v>113</v>
      </c>
    </row>
    <row r="254" s="14" customFormat="1">
      <c r="A254" s="14"/>
      <c r="B254" s="232"/>
      <c r="C254" s="233"/>
      <c r="D254" s="223" t="s">
        <v>124</v>
      </c>
      <c r="E254" s="234" t="s">
        <v>19</v>
      </c>
      <c r="F254" s="235" t="s">
        <v>225</v>
      </c>
      <c r="G254" s="233"/>
      <c r="H254" s="236">
        <v>579.60000000000002</v>
      </c>
      <c r="I254" s="237"/>
      <c r="J254" s="233"/>
      <c r="K254" s="233"/>
      <c r="L254" s="238"/>
      <c r="M254" s="239"/>
      <c r="N254" s="240"/>
      <c r="O254" s="240"/>
      <c r="P254" s="240"/>
      <c r="Q254" s="240"/>
      <c r="R254" s="240"/>
      <c r="S254" s="240"/>
      <c r="T254" s="24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2" t="s">
        <v>124</v>
      </c>
      <c r="AU254" s="242" t="s">
        <v>81</v>
      </c>
      <c r="AV254" s="14" t="s">
        <v>81</v>
      </c>
      <c r="AW254" s="14" t="s">
        <v>33</v>
      </c>
      <c r="AX254" s="14" t="s">
        <v>71</v>
      </c>
      <c r="AY254" s="242" t="s">
        <v>113</v>
      </c>
    </row>
    <row r="255" s="14" customFormat="1">
      <c r="A255" s="14"/>
      <c r="B255" s="232"/>
      <c r="C255" s="233"/>
      <c r="D255" s="223" t="s">
        <v>124</v>
      </c>
      <c r="E255" s="234" t="s">
        <v>19</v>
      </c>
      <c r="F255" s="235" t="s">
        <v>226</v>
      </c>
      <c r="G255" s="233"/>
      <c r="H255" s="236">
        <v>-2.2400000000000002</v>
      </c>
      <c r="I255" s="237"/>
      <c r="J255" s="233"/>
      <c r="K255" s="233"/>
      <c r="L255" s="238"/>
      <c r="M255" s="239"/>
      <c r="N255" s="240"/>
      <c r="O255" s="240"/>
      <c r="P255" s="240"/>
      <c r="Q255" s="240"/>
      <c r="R255" s="240"/>
      <c r="S255" s="240"/>
      <c r="T255" s="24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2" t="s">
        <v>124</v>
      </c>
      <c r="AU255" s="242" t="s">
        <v>81</v>
      </c>
      <c r="AV255" s="14" t="s">
        <v>81</v>
      </c>
      <c r="AW255" s="14" t="s">
        <v>33</v>
      </c>
      <c r="AX255" s="14" t="s">
        <v>71</v>
      </c>
      <c r="AY255" s="242" t="s">
        <v>113</v>
      </c>
    </row>
    <row r="256" s="14" customFormat="1">
      <c r="A256" s="14"/>
      <c r="B256" s="232"/>
      <c r="C256" s="233"/>
      <c r="D256" s="223" t="s">
        <v>124</v>
      </c>
      <c r="E256" s="234" t="s">
        <v>19</v>
      </c>
      <c r="F256" s="235" t="s">
        <v>227</v>
      </c>
      <c r="G256" s="233"/>
      <c r="H256" s="236">
        <v>-1</v>
      </c>
      <c r="I256" s="237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2" t="s">
        <v>124</v>
      </c>
      <c r="AU256" s="242" t="s">
        <v>81</v>
      </c>
      <c r="AV256" s="14" t="s">
        <v>81</v>
      </c>
      <c r="AW256" s="14" t="s">
        <v>33</v>
      </c>
      <c r="AX256" s="14" t="s">
        <v>71</v>
      </c>
      <c r="AY256" s="242" t="s">
        <v>113</v>
      </c>
    </row>
    <row r="257" s="14" customFormat="1">
      <c r="A257" s="14"/>
      <c r="B257" s="232"/>
      <c r="C257" s="233"/>
      <c r="D257" s="223" t="s">
        <v>124</v>
      </c>
      <c r="E257" s="234" t="s">
        <v>19</v>
      </c>
      <c r="F257" s="235" t="s">
        <v>228</v>
      </c>
      <c r="G257" s="233"/>
      <c r="H257" s="236">
        <v>-2.7200000000000002</v>
      </c>
      <c r="I257" s="237"/>
      <c r="J257" s="233"/>
      <c r="K257" s="233"/>
      <c r="L257" s="238"/>
      <c r="M257" s="239"/>
      <c r="N257" s="240"/>
      <c r="O257" s="240"/>
      <c r="P257" s="240"/>
      <c r="Q257" s="240"/>
      <c r="R257" s="240"/>
      <c r="S257" s="240"/>
      <c r="T257" s="241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2" t="s">
        <v>124</v>
      </c>
      <c r="AU257" s="242" t="s">
        <v>81</v>
      </c>
      <c r="AV257" s="14" t="s">
        <v>81</v>
      </c>
      <c r="AW257" s="14" t="s">
        <v>33</v>
      </c>
      <c r="AX257" s="14" t="s">
        <v>71</v>
      </c>
      <c r="AY257" s="242" t="s">
        <v>113</v>
      </c>
    </row>
    <row r="258" s="15" customFormat="1">
      <c r="A258" s="15"/>
      <c r="B258" s="243"/>
      <c r="C258" s="244"/>
      <c r="D258" s="223" t="s">
        <v>124</v>
      </c>
      <c r="E258" s="245" t="s">
        <v>19</v>
      </c>
      <c r="F258" s="246" t="s">
        <v>127</v>
      </c>
      <c r="G258" s="244"/>
      <c r="H258" s="247">
        <v>573.63999999999999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53" t="s">
        <v>124</v>
      </c>
      <c r="AU258" s="253" t="s">
        <v>81</v>
      </c>
      <c r="AV258" s="15" t="s">
        <v>128</v>
      </c>
      <c r="AW258" s="15" t="s">
        <v>33</v>
      </c>
      <c r="AX258" s="15" t="s">
        <v>79</v>
      </c>
      <c r="AY258" s="253" t="s">
        <v>113</v>
      </c>
    </row>
    <row r="259" s="2" customFormat="1" ht="16.5" customHeight="1">
      <c r="A259" s="41"/>
      <c r="B259" s="42"/>
      <c r="C259" s="203" t="s">
        <v>269</v>
      </c>
      <c r="D259" s="203" t="s">
        <v>115</v>
      </c>
      <c r="E259" s="204" t="s">
        <v>270</v>
      </c>
      <c r="F259" s="205" t="s">
        <v>271</v>
      </c>
      <c r="G259" s="206" t="s">
        <v>118</v>
      </c>
      <c r="H259" s="207">
        <v>586.255</v>
      </c>
      <c r="I259" s="208"/>
      <c r="J259" s="209">
        <f>ROUND(I259*H259,2)</f>
        <v>0</v>
      </c>
      <c r="K259" s="205" t="s">
        <v>119</v>
      </c>
      <c r="L259" s="47"/>
      <c r="M259" s="210" t="s">
        <v>19</v>
      </c>
      <c r="N259" s="211" t="s">
        <v>42</v>
      </c>
      <c r="O259" s="87"/>
      <c r="P259" s="212">
        <f>O259*H259</f>
        <v>0</v>
      </c>
      <c r="Q259" s="212">
        <v>0.00025000000000000001</v>
      </c>
      <c r="R259" s="212">
        <f>Q259*H259</f>
        <v>0.14656374999999999</v>
      </c>
      <c r="S259" s="212">
        <v>0</v>
      </c>
      <c r="T259" s="213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14" t="s">
        <v>120</v>
      </c>
      <c r="AT259" s="214" t="s">
        <v>115</v>
      </c>
      <c r="AU259" s="214" t="s">
        <v>81</v>
      </c>
      <c r="AY259" s="20" t="s">
        <v>113</v>
      </c>
      <c r="BE259" s="215">
        <f>IF(N259="základní",J259,0)</f>
        <v>0</v>
      </c>
      <c r="BF259" s="215">
        <f>IF(N259="snížená",J259,0)</f>
        <v>0</v>
      </c>
      <c r="BG259" s="215">
        <f>IF(N259="zákl. přenesená",J259,0)</f>
        <v>0</v>
      </c>
      <c r="BH259" s="215">
        <f>IF(N259="sníž. přenesená",J259,0)</f>
        <v>0</v>
      </c>
      <c r="BI259" s="215">
        <f>IF(N259="nulová",J259,0)</f>
        <v>0</v>
      </c>
      <c r="BJ259" s="20" t="s">
        <v>79</v>
      </c>
      <c r="BK259" s="215">
        <f>ROUND(I259*H259,2)</f>
        <v>0</v>
      </c>
      <c r="BL259" s="20" t="s">
        <v>120</v>
      </c>
      <c r="BM259" s="214" t="s">
        <v>272</v>
      </c>
    </row>
    <row r="260" s="2" customFormat="1">
      <c r="A260" s="41"/>
      <c r="B260" s="42"/>
      <c r="C260" s="43"/>
      <c r="D260" s="216" t="s">
        <v>122</v>
      </c>
      <c r="E260" s="43"/>
      <c r="F260" s="217" t="s">
        <v>273</v>
      </c>
      <c r="G260" s="43"/>
      <c r="H260" s="43"/>
      <c r="I260" s="218"/>
      <c r="J260" s="43"/>
      <c r="K260" s="43"/>
      <c r="L260" s="47"/>
      <c r="M260" s="219"/>
      <c r="N260" s="220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122</v>
      </c>
      <c r="AU260" s="20" t="s">
        <v>81</v>
      </c>
    </row>
    <row r="261" s="13" customFormat="1">
      <c r="A261" s="13"/>
      <c r="B261" s="221"/>
      <c r="C261" s="222"/>
      <c r="D261" s="223" t="s">
        <v>124</v>
      </c>
      <c r="E261" s="224" t="s">
        <v>19</v>
      </c>
      <c r="F261" s="225" t="s">
        <v>125</v>
      </c>
      <c r="G261" s="222"/>
      <c r="H261" s="224" t="s">
        <v>19</v>
      </c>
      <c r="I261" s="226"/>
      <c r="J261" s="222"/>
      <c r="K261" s="222"/>
      <c r="L261" s="227"/>
      <c r="M261" s="228"/>
      <c r="N261" s="229"/>
      <c r="O261" s="229"/>
      <c r="P261" s="229"/>
      <c r="Q261" s="229"/>
      <c r="R261" s="229"/>
      <c r="S261" s="229"/>
      <c r="T261" s="230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1" t="s">
        <v>124</v>
      </c>
      <c r="AU261" s="231" t="s">
        <v>81</v>
      </c>
      <c r="AV261" s="13" t="s">
        <v>79</v>
      </c>
      <c r="AW261" s="13" t="s">
        <v>33</v>
      </c>
      <c r="AX261" s="13" t="s">
        <v>71</v>
      </c>
      <c r="AY261" s="231" t="s">
        <v>113</v>
      </c>
    </row>
    <row r="262" s="14" customFormat="1">
      <c r="A262" s="14"/>
      <c r="B262" s="232"/>
      <c r="C262" s="233"/>
      <c r="D262" s="223" t="s">
        <v>124</v>
      </c>
      <c r="E262" s="234" t="s">
        <v>19</v>
      </c>
      <c r="F262" s="235" t="s">
        <v>225</v>
      </c>
      <c r="G262" s="233"/>
      <c r="H262" s="236">
        <v>579.60000000000002</v>
      </c>
      <c r="I262" s="237"/>
      <c r="J262" s="233"/>
      <c r="K262" s="233"/>
      <c r="L262" s="238"/>
      <c r="M262" s="239"/>
      <c r="N262" s="240"/>
      <c r="O262" s="240"/>
      <c r="P262" s="240"/>
      <c r="Q262" s="240"/>
      <c r="R262" s="240"/>
      <c r="S262" s="240"/>
      <c r="T262" s="241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2" t="s">
        <v>124</v>
      </c>
      <c r="AU262" s="242" t="s">
        <v>81</v>
      </c>
      <c r="AV262" s="14" t="s">
        <v>81</v>
      </c>
      <c r="AW262" s="14" t="s">
        <v>33</v>
      </c>
      <c r="AX262" s="14" t="s">
        <v>71</v>
      </c>
      <c r="AY262" s="242" t="s">
        <v>113</v>
      </c>
    </row>
    <row r="263" s="14" customFormat="1">
      <c r="A263" s="14"/>
      <c r="B263" s="232"/>
      <c r="C263" s="233"/>
      <c r="D263" s="223" t="s">
        <v>124</v>
      </c>
      <c r="E263" s="234" t="s">
        <v>19</v>
      </c>
      <c r="F263" s="235" t="s">
        <v>226</v>
      </c>
      <c r="G263" s="233"/>
      <c r="H263" s="236">
        <v>-2.2400000000000002</v>
      </c>
      <c r="I263" s="237"/>
      <c r="J263" s="233"/>
      <c r="K263" s="233"/>
      <c r="L263" s="238"/>
      <c r="M263" s="239"/>
      <c r="N263" s="240"/>
      <c r="O263" s="240"/>
      <c r="P263" s="240"/>
      <c r="Q263" s="240"/>
      <c r="R263" s="240"/>
      <c r="S263" s="240"/>
      <c r="T263" s="24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2" t="s">
        <v>124</v>
      </c>
      <c r="AU263" s="242" t="s">
        <v>81</v>
      </c>
      <c r="AV263" s="14" t="s">
        <v>81</v>
      </c>
      <c r="AW263" s="14" t="s">
        <v>33</v>
      </c>
      <c r="AX263" s="14" t="s">
        <v>71</v>
      </c>
      <c r="AY263" s="242" t="s">
        <v>113</v>
      </c>
    </row>
    <row r="264" s="14" customFormat="1">
      <c r="A264" s="14"/>
      <c r="B264" s="232"/>
      <c r="C264" s="233"/>
      <c r="D264" s="223" t="s">
        <v>124</v>
      </c>
      <c r="E264" s="234" t="s">
        <v>19</v>
      </c>
      <c r="F264" s="235" t="s">
        <v>227</v>
      </c>
      <c r="G264" s="233"/>
      <c r="H264" s="236">
        <v>-1</v>
      </c>
      <c r="I264" s="237"/>
      <c r="J264" s="233"/>
      <c r="K264" s="233"/>
      <c r="L264" s="238"/>
      <c r="M264" s="239"/>
      <c r="N264" s="240"/>
      <c r="O264" s="240"/>
      <c r="P264" s="240"/>
      <c r="Q264" s="240"/>
      <c r="R264" s="240"/>
      <c r="S264" s="240"/>
      <c r="T264" s="241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2" t="s">
        <v>124</v>
      </c>
      <c r="AU264" s="242" t="s">
        <v>81</v>
      </c>
      <c r="AV264" s="14" t="s">
        <v>81</v>
      </c>
      <c r="AW264" s="14" t="s">
        <v>33</v>
      </c>
      <c r="AX264" s="14" t="s">
        <v>71</v>
      </c>
      <c r="AY264" s="242" t="s">
        <v>113</v>
      </c>
    </row>
    <row r="265" s="14" customFormat="1">
      <c r="A265" s="14"/>
      <c r="B265" s="232"/>
      <c r="C265" s="233"/>
      <c r="D265" s="223" t="s">
        <v>124</v>
      </c>
      <c r="E265" s="234" t="s">
        <v>19</v>
      </c>
      <c r="F265" s="235" t="s">
        <v>228</v>
      </c>
      <c r="G265" s="233"/>
      <c r="H265" s="236">
        <v>-2.7200000000000002</v>
      </c>
      <c r="I265" s="237"/>
      <c r="J265" s="233"/>
      <c r="K265" s="233"/>
      <c r="L265" s="238"/>
      <c r="M265" s="239"/>
      <c r="N265" s="240"/>
      <c r="O265" s="240"/>
      <c r="P265" s="240"/>
      <c r="Q265" s="240"/>
      <c r="R265" s="240"/>
      <c r="S265" s="240"/>
      <c r="T265" s="24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2" t="s">
        <v>124</v>
      </c>
      <c r="AU265" s="242" t="s">
        <v>81</v>
      </c>
      <c r="AV265" s="14" t="s">
        <v>81</v>
      </c>
      <c r="AW265" s="14" t="s">
        <v>33</v>
      </c>
      <c r="AX265" s="14" t="s">
        <v>71</v>
      </c>
      <c r="AY265" s="242" t="s">
        <v>113</v>
      </c>
    </row>
    <row r="266" s="16" customFormat="1">
      <c r="A266" s="16"/>
      <c r="B266" s="255"/>
      <c r="C266" s="256"/>
      <c r="D266" s="223" t="s">
        <v>124</v>
      </c>
      <c r="E266" s="257" t="s">
        <v>19</v>
      </c>
      <c r="F266" s="258" t="s">
        <v>251</v>
      </c>
      <c r="G266" s="256"/>
      <c r="H266" s="259">
        <v>573.63999999999999</v>
      </c>
      <c r="I266" s="260"/>
      <c r="J266" s="256"/>
      <c r="K266" s="256"/>
      <c r="L266" s="261"/>
      <c r="M266" s="262"/>
      <c r="N266" s="263"/>
      <c r="O266" s="263"/>
      <c r="P266" s="263"/>
      <c r="Q266" s="263"/>
      <c r="R266" s="263"/>
      <c r="S266" s="263"/>
      <c r="T266" s="264"/>
      <c r="U266" s="16"/>
      <c r="V266" s="16"/>
      <c r="W266" s="16"/>
      <c r="X266" s="16"/>
      <c r="Y266" s="16"/>
      <c r="Z266" s="16"/>
      <c r="AA266" s="16"/>
      <c r="AB266" s="16"/>
      <c r="AC266" s="16"/>
      <c r="AD266" s="16"/>
      <c r="AE266" s="16"/>
      <c r="AT266" s="265" t="s">
        <v>124</v>
      </c>
      <c r="AU266" s="265" t="s">
        <v>81</v>
      </c>
      <c r="AV266" s="16" t="s">
        <v>136</v>
      </c>
      <c r="AW266" s="16" t="s">
        <v>33</v>
      </c>
      <c r="AX266" s="16" t="s">
        <v>71</v>
      </c>
      <c r="AY266" s="265" t="s">
        <v>113</v>
      </c>
    </row>
    <row r="267" s="13" customFormat="1">
      <c r="A267" s="13"/>
      <c r="B267" s="221"/>
      <c r="C267" s="222"/>
      <c r="D267" s="223" t="s">
        <v>124</v>
      </c>
      <c r="E267" s="224" t="s">
        <v>19</v>
      </c>
      <c r="F267" s="225" t="s">
        <v>252</v>
      </c>
      <c r="G267" s="222"/>
      <c r="H267" s="224" t="s">
        <v>19</v>
      </c>
      <c r="I267" s="226"/>
      <c r="J267" s="222"/>
      <c r="K267" s="222"/>
      <c r="L267" s="227"/>
      <c r="M267" s="228"/>
      <c r="N267" s="229"/>
      <c r="O267" s="229"/>
      <c r="P267" s="229"/>
      <c r="Q267" s="229"/>
      <c r="R267" s="229"/>
      <c r="S267" s="229"/>
      <c r="T267" s="23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1" t="s">
        <v>124</v>
      </c>
      <c r="AU267" s="231" t="s">
        <v>81</v>
      </c>
      <c r="AV267" s="13" t="s">
        <v>79</v>
      </c>
      <c r="AW267" s="13" t="s">
        <v>33</v>
      </c>
      <c r="AX267" s="13" t="s">
        <v>71</v>
      </c>
      <c r="AY267" s="231" t="s">
        <v>113</v>
      </c>
    </row>
    <row r="268" s="14" customFormat="1">
      <c r="A268" s="14"/>
      <c r="B268" s="232"/>
      <c r="C268" s="233"/>
      <c r="D268" s="223" t="s">
        <v>124</v>
      </c>
      <c r="E268" s="234" t="s">
        <v>19</v>
      </c>
      <c r="F268" s="235" t="s">
        <v>253</v>
      </c>
      <c r="G268" s="233"/>
      <c r="H268" s="236">
        <v>6.0300000000000002</v>
      </c>
      <c r="I268" s="237"/>
      <c r="J268" s="233"/>
      <c r="K268" s="233"/>
      <c r="L268" s="238"/>
      <c r="M268" s="239"/>
      <c r="N268" s="240"/>
      <c r="O268" s="240"/>
      <c r="P268" s="240"/>
      <c r="Q268" s="240"/>
      <c r="R268" s="240"/>
      <c r="S268" s="240"/>
      <c r="T268" s="241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2" t="s">
        <v>124</v>
      </c>
      <c r="AU268" s="242" t="s">
        <v>81</v>
      </c>
      <c r="AV268" s="14" t="s">
        <v>81</v>
      </c>
      <c r="AW268" s="14" t="s">
        <v>33</v>
      </c>
      <c r="AX268" s="14" t="s">
        <v>71</v>
      </c>
      <c r="AY268" s="242" t="s">
        <v>113</v>
      </c>
    </row>
    <row r="269" s="14" customFormat="1">
      <c r="A269" s="14"/>
      <c r="B269" s="232"/>
      <c r="C269" s="233"/>
      <c r="D269" s="223" t="s">
        <v>124</v>
      </c>
      <c r="E269" s="234" t="s">
        <v>19</v>
      </c>
      <c r="F269" s="235" t="s">
        <v>254</v>
      </c>
      <c r="G269" s="233"/>
      <c r="H269" s="236">
        <v>4.3449999999999998</v>
      </c>
      <c r="I269" s="237"/>
      <c r="J269" s="233"/>
      <c r="K269" s="233"/>
      <c r="L269" s="238"/>
      <c r="M269" s="239"/>
      <c r="N269" s="240"/>
      <c r="O269" s="240"/>
      <c r="P269" s="240"/>
      <c r="Q269" s="240"/>
      <c r="R269" s="240"/>
      <c r="S269" s="240"/>
      <c r="T269" s="241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2" t="s">
        <v>124</v>
      </c>
      <c r="AU269" s="242" t="s">
        <v>81</v>
      </c>
      <c r="AV269" s="14" t="s">
        <v>81</v>
      </c>
      <c r="AW269" s="14" t="s">
        <v>33</v>
      </c>
      <c r="AX269" s="14" t="s">
        <v>71</v>
      </c>
      <c r="AY269" s="242" t="s">
        <v>113</v>
      </c>
    </row>
    <row r="270" s="14" customFormat="1">
      <c r="A270" s="14"/>
      <c r="B270" s="232"/>
      <c r="C270" s="233"/>
      <c r="D270" s="223" t="s">
        <v>124</v>
      </c>
      <c r="E270" s="234" t="s">
        <v>19</v>
      </c>
      <c r="F270" s="235" t="s">
        <v>255</v>
      </c>
      <c r="G270" s="233"/>
      <c r="H270" s="236">
        <v>2.2400000000000002</v>
      </c>
      <c r="I270" s="237"/>
      <c r="J270" s="233"/>
      <c r="K270" s="233"/>
      <c r="L270" s="238"/>
      <c r="M270" s="239"/>
      <c r="N270" s="240"/>
      <c r="O270" s="240"/>
      <c r="P270" s="240"/>
      <c r="Q270" s="240"/>
      <c r="R270" s="240"/>
      <c r="S270" s="240"/>
      <c r="T270" s="241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2" t="s">
        <v>124</v>
      </c>
      <c r="AU270" s="242" t="s">
        <v>81</v>
      </c>
      <c r="AV270" s="14" t="s">
        <v>81</v>
      </c>
      <c r="AW270" s="14" t="s">
        <v>33</v>
      </c>
      <c r="AX270" s="14" t="s">
        <v>71</v>
      </c>
      <c r="AY270" s="242" t="s">
        <v>113</v>
      </c>
    </row>
    <row r="271" s="16" customFormat="1">
      <c r="A271" s="16"/>
      <c r="B271" s="255"/>
      <c r="C271" s="256"/>
      <c r="D271" s="223" t="s">
        <v>124</v>
      </c>
      <c r="E271" s="257" t="s">
        <v>19</v>
      </c>
      <c r="F271" s="258" t="s">
        <v>251</v>
      </c>
      <c r="G271" s="256"/>
      <c r="H271" s="259">
        <v>12.615</v>
      </c>
      <c r="I271" s="260"/>
      <c r="J271" s="256"/>
      <c r="K271" s="256"/>
      <c r="L271" s="261"/>
      <c r="M271" s="262"/>
      <c r="N271" s="263"/>
      <c r="O271" s="263"/>
      <c r="P271" s="263"/>
      <c r="Q271" s="263"/>
      <c r="R271" s="263"/>
      <c r="S271" s="263"/>
      <c r="T271" s="264"/>
      <c r="U271" s="16"/>
      <c r="V271" s="16"/>
      <c r="W271" s="16"/>
      <c r="X271" s="16"/>
      <c r="Y271" s="16"/>
      <c r="Z271" s="16"/>
      <c r="AA271" s="16"/>
      <c r="AB271" s="16"/>
      <c r="AC271" s="16"/>
      <c r="AD271" s="16"/>
      <c r="AE271" s="16"/>
      <c r="AT271" s="265" t="s">
        <v>124</v>
      </c>
      <c r="AU271" s="265" t="s">
        <v>81</v>
      </c>
      <c r="AV271" s="16" t="s">
        <v>136</v>
      </c>
      <c r="AW271" s="16" t="s">
        <v>33</v>
      </c>
      <c r="AX271" s="16" t="s">
        <v>71</v>
      </c>
      <c r="AY271" s="265" t="s">
        <v>113</v>
      </c>
    </row>
    <row r="272" s="15" customFormat="1">
      <c r="A272" s="15"/>
      <c r="B272" s="243"/>
      <c r="C272" s="244"/>
      <c r="D272" s="223" t="s">
        <v>124</v>
      </c>
      <c r="E272" s="245" t="s">
        <v>19</v>
      </c>
      <c r="F272" s="246" t="s">
        <v>127</v>
      </c>
      <c r="G272" s="244"/>
      <c r="H272" s="247">
        <v>586.255</v>
      </c>
      <c r="I272" s="248"/>
      <c r="J272" s="244"/>
      <c r="K272" s="244"/>
      <c r="L272" s="249"/>
      <c r="M272" s="250"/>
      <c r="N272" s="251"/>
      <c r="O272" s="251"/>
      <c r="P272" s="251"/>
      <c r="Q272" s="251"/>
      <c r="R272" s="251"/>
      <c r="S272" s="251"/>
      <c r="T272" s="252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53" t="s">
        <v>124</v>
      </c>
      <c r="AU272" s="253" t="s">
        <v>81</v>
      </c>
      <c r="AV272" s="15" t="s">
        <v>128</v>
      </c>
      <c r="AW272" s="15" t="s">
        <v>33</v>
      </c>
      <c r="AX272" s="15" t="s">
        <v>79</v>
      </c>
      <c r="AY272" s="253" t="s">
        <v>113</v>
      </c>
    </row>
    <row r="273" s="2" customFormat="1" ht="24.15" customHeight="1">
      <c r="A273" s="41"/>
      <c r="B273" s="42"/>
      <c r="C273" s="203" t="s">
        <v>274</v>
      </c>
      <c r="D273" s="203" t="s">
        <v>115</v>
      </c>
      <c r="E273" s="204" t="s">
        <v>275</v>
      </c>
      <c r="F273" s="205" t="s">
        <v>276</v>
      </c>
      <c r="G273" s="206" t="s">
        <v>196</v>
      </c>
      <c r="H273" s="207">
        <v>6.7720000000000002</v>
      </c>
      <c r="I273" s="208"/>
      <c r="J273" s="209">
        <f>ROUND(I273*H273,2)</f>
        <v>0</v>
      </c>
      <c r="K273" s="205" t="s">
        <v>119</v>
      </c>
      <c r="L273" s="47"/>
      <c r="M273" s="210" t="s">
        <v>19</v>
      </c>
      <c r="N273" s="211" t="s">
        <v>42</v>
      </c>
      <c r="O273" s="87"/>
      <c r="P273" s="212">
        <f>O273*H273</f>
        <v>0</v>
      </c>
      <c r="Q273" s="212">
        <v>0</v>
      </c>
      <c r="R273" s="212">
        <f>Q273*H273</f>
        <v>0</v>
      </c>
      <c r="S273" s="212">
        <v>0</v>
      </c>
      <c r="T273" s="213">
        <f>S273*H273</f>
        <v>0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14" t="s">
        <v>120</v>
      </c>
      <c r="AT273" s="214" t="s">
        <v>115</v>
      </c>
      <c r="AU273" s="214" t="s">
        <v>81</v>
      </c>
      <c r="AY273" s="20" t="s">
        <v>113</v>
      </c>
      <c r="BE273" s="215">
        <f>IF(N273="základní",J273,0)</f>
        <v>0</v>
      </c>
      <c r="BF273" s="215">
        <f>IF(N273="snížená",J273,0)</f>
        <v>0</v>
      </c>
      <c r="BG273" s="215">
        <f>IF(N273="zákl. přenesená",J273,0)</f>
        <v>0</v>
      </c>
      <c r="BH273" s="215">
        <f>IF(N273="sníž. přenesená",J273,0)</f>
        <v>0</v>
      </c>
      <c r="BI273" s="215">
        <f>IF(N273="nulová",J273,0)</f>
        <v>0</v>
      </c>
      <c r="BJ273" s="20" t="s">
        <v>79</v>
      </c>
      <c r="BK273" s="215">
        <f>ROUND(I273*H273,2)</f>
        <v>0</v>
      </c>
      <c r="BL273" s="20" t="s">
        <v>120</v>
      </c>
      <c r="BM273" s="214" t="s">
        <v>277</v>
      </c>
    </row>
    <row r="274" s="2" customFormat="1">
      <c r="A274" s="41"/>
      <c r="B274" s="42"/>
      <c r="C274" s="43"/>
      <c r="D274" s="216" t="s">
        <v>122</v>
      </c>
      <c r="E274" s="43"/>
      <c r="F274" s="217" t="s">
        <v>278</v>
      </c>
      <c r="G274" s="43"/>
      <c r="H274" s="43"/>
      <c r="I274" s="218"/>
      <c r="J274" s="43"/>
      <c r="K274" s="43"/>
      <c r="L274" s="47"/>
      <c r="M274" s="219"/>
      <c r="N274" s="220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20" t="s">
        <v>122</v>
      </c>
      <c r="AU274" s="20" t="s">
        <v>81</v>
      </c>
    </row>
    <row r="275" s="12" customFormat="1" ht="25.92" customHeight="1">
      <c r="A275" s="12"/>
      <c r="B275" s="187"/>
      <c r="C275" s="188"/>
      <c r="D275" s="189" t="s">
        <v>70</v>
      </c>
      <c r="E275" s="190" t="s">
        <v>279</v>
      </c>
      <c r="F275" s="190" t="s">
        <v>280</v>
      </c>
      <c r="G275" s="188"/>
      <c r="H275" s="188"/>
      <c r="I275" s="191"/>
      <c r="J275" s="192">
        <f>BK275</f>
        <v>0</v>
      </c>
      <c r="K275" s="188"/>
      <c r="L275" s="193"/>
      <c r="M275" s="194"/>
      <c r="N275" s="195"/>
      <c r="O275" s="195"/>
      <c r="P275" s="196">
        <f>P276</f>
        <v>0</v>
      </c>
      <c r="Q275" s="195"/>
      <c r="R275" s="196">
        <f>R276</f>
        <v>0</v>
      </c>
      <c r="S275" s="195"/>
      <c r="T275" s="197">
        <f>T276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198" t="s">
        <v>150</v>
      </c>
      <c r="AT275" s="199" t="s">
        <v>70</v>
      </c>
      <c r="AU275" s="199" t="s">
        <v>71</v>
      </c>
      <c r="AY275" s="198" t="s">
        <v>113</v>
      </c>
      <c r="BK275" s="200">
        <f>BK276</f>
        <v>0</v>
      </c>
    </row>
    <row r="276" s="2" customFormat="1" ht="16.5" customHeight="1">
      <c r="A276" s="41"/>
      <c r="B276" s="42"/>
      <c r="C276" s="203" t="s">
        <v>281</v>
      </c>
      <c r="D276" s="203" t="s">
        <v>115</v>
      </c>
      <c r="E276" s="204" t="s">
        <v>282</v>
      </c>
      <c r="F276" s="205" t="s">
        <v>283</v>
      </c>
      <c r="G276" s="206" t="s">
        <v>284</v>
      </c>
      <c r="H276" s="266"/>
      <c r="I276" s="208"/>
      <c r="J276" s="209">
        <f>ROUND(I276*H276,2)</f>
        <v>0</v>
      </c>
      <c r="K276" s="205" t="s">
        <v>19</v>
      </c>
      <c r="L276" s="47"/>
      <c r="M276" s="267" t="s">
        <v>19</v>
      </c>
      <c r="N276" s="268" t="s">
        <v>42</v>
      </c>
      <c r="O276" s="269"/>
      <c r="P276" s="270">
        <f>O276*H276</f>
        <v>0</v>
      </c>
      <c r="Q276" s="270">
        <v>0</v>
      </c>
      <c r="R276" s="270">
        <f>Q276*H276</f>
        <v>0</v>
      </c>
      <c r="S276" s="270">
        <v>0</v>
      </c>
      <c r="T276" s="271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14" t="s">
        <v>128</v>
      </c>
      <c r="AT276" s="214" t="s">
        <v>115</v>
      </c>
      <c r="AU276" s="214" t="s">
        <v>79</v>
      </c>
      <c r="AY276" s="20" t="s">
        <v>113</v>
      </c>
      <c r="BE276" s="215">
        <f>IF(N276="základní",J276,0)</f>
        <v>0</v>
      </c>
      <c r="BF276" s="215">
        <f>IF(N276="snížená",J276,0)</f>
        <v>0</v>
      </c>
      <c r="BG276" s="215">
        <f>IF(N276="zákl. přenesená",J276,0)</f>
        <v>0</v>
      </c>
      <c r="BH276" s="215">
        <f>IF(N276="sníž. přenesená",J276,0)</f>
        <v>0</v>
      </c>
      <c r="BI276" s="215">
        <f>IF(N276="nulová",J276,0)</f>
        <v>0</v>
      </c>
      <c r="BJ276" s="20" t="s">
        <v>79</v>
      </c>
      <c r="BK276" s="215">
        <f>ROUND(I276*H276,2)</f>
        <v>0</v>
      </c>
      <c r="BL276" s="20" t="s">
        <v>128</v>
      </c>
      <c r="BM276" s="214" t="s">
        <v>285</v>
      </c>
    </row>
    <row r="277" s="2" customFormat="1" ht="6.96" customHeight="1">
      <c r="A277" s="41"/>
      <c r="B277" s="62"/>
      <c r="C277" s="63"/>
      <c r="D277" s="63"/>
      <c r="E277" s="63"/>
      <c r="F277" s="63"/>
      <c r="G277" s="63"/>
      <c r="H277" s="63"/>
      <c r="I277" s="63"/>
      <c r="J277" s="63"/>
      <c r="K277" s="63"/>
      <c r="L277" s="47"/>
      <c r="M277" s="41"/>
      <c r="O277" s="41"/>
      <c r="P277" s="41"/>
      <c r="Q277" s="41"/>
      <c r="R277" s="41"/>
      <c r="S277" s="41"/>
      <c r="T277" s="41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</row>
  </sheetData>
  <sheetProtection sheet="1" autoFilter="0" formatColumns="0" formatRows="0" objects="1" scenarios="1" spinCount="100000" saltValue="Rt//S5HuDw9a+0iUHqtM3LRZfpdAh2Z8Xu3Pm2J+fMiBLhHvQnoUFgTW2bGZ1wKQGQW6ssmtvWcYjtHMtNdd5w==" hashValue="ByswnYuwzyZVi0AgtPe0Ex4KCEKf99pjQ47+WkmQqqQvMgs6uEeNW7Y5k3JgBYqJoQZryxDFL05bk2CmoNZfAw==" algorithmName="SHA-512" password="CC35"/>
  <autoFilter ref="C87:K276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4_02/113155511"/>
    <hyperlink ref="F97" r:id="rId2" display="https://podminky.urs.cz/item/CS_URS_2024_02/113155513"/>
    <hyperlink ref="F103" r:id="rId3" display="https://podminky.urs.cz/item/CS_URS_2024_02/631311121"/>
    <hyperlink ref="F109" r:id="rId4" display="https://podminky.urs.cz/item/CS_URS_2024_02/632453422"/>
    <hyperlink ref="F118" r:id="rId5" display="https://podminky.urs.cz/item/CS_URS_2024_02/632683113"/>
    <hyperlink ref="F123" r:id="rId6" display="https://podminky.urs.cz/item/CS_URS_2024_02/634911153"/>
    <hyperlink ref="F147" r:id="rId7" display="https://podminky.urs.cz/item/CS_URS_2024_02/915611111"/>
    <hyperlink ref="F166" r:id="rId8" display="https://podminky.urs.cz/item/CS_URS_2024_02/953312125"/>
    <hyperlink ref="F172" r:id="rId9" display="https://podminky.urs.cz/item/CS_URS_2024_02/997221551"/>
    <hyperlink ref="F174" r:id="rId10" display="https://podminky.urs.cz/item/CS_URS_2024_02/997221559"/>
    <hyperlink ref="F178" r:id="rId11" display="https://podminky.urs.cz/item/CS_URS_2024_02/997221861"/>
    <hyperlink ref="F181" r:id="rId12" display="https://podminky.urs.cz/item/CS_URS_2024_02/998011008"/>
    <hyperlink ref="F185" r:id="rId13" display="https://podminky.urs.cz/item/CS_URS_2024_02/777111111"/>
    <hyperlink ref="F193" r:id="rId14" display="https://podminky.urs.cz/item/CS_URS_2024_02/777111121"/>
    <hyperlink ref="F200" r:id="rId15" display="https://podminky.urs.cz/item/CS_URS_2024_02/777111123"/>
    <hyperlink ref="F208" r:id="rId16" display="https://podminky.urs.cz/item/CS_URS_2024_02/777121105"/>
    <hyperlink ref="F216" r:id="rId17" display="https://podminky.urs.cz/item/CS_URS_2024_02/777131111"/>
    <hyperlink ref="F230" r:id="rId18" display="https://podminky.urs.cz/item/CS_URS_2024_02/777621153"/>
    <hyperlink ref="F244" r:id="rId19" display="https://podminky.urs.cz/item/CS_URS_2024_02/777511181"/>
    <hyperlink ref="F252" r:id="rId20" display="https://podminky.urs.cz/item/CS_URS_2024_02/777611161"/>
    <hyperlink ref="F260" r:id="rId21" display="https://podminky.urs.cz/item/CS_URS_2024_02/777612101"/>
    <hyperlink ref="F274" r:id="rId22" display="https://podminky.urs.cz/item/CS_URS_2024_02/998777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72" customWidth="1"/>
    <col min="2" max="2" width="1.667969" style="272" customWidth="1"/>
    <col min="3" max="4" width="5" style="272" customWidth="1"/>
    <col min="5" max="5" width="11.66016" style="272" customWidth="1"/>
    <col min="6" max="6" width="9.160156" style="272" customWidth="1"/>
    <col min="7" max="7" width="5" style="272" customWidth="1"/>
    <col min="8" max="8" width="77.83203" style="272" customWidth="1"/>
    <col min="9" max="10" width="20" style="272" customWidth="1"/>
    <col min="11" max="11" width="1.667969" style="272" customWidth="1"/>
  </cols>
  <sheetData>
    <row r="1" s="1" customFormat="1" ht="37.5" customHeight="1"/>
    <row r="2" s="1" customFormat="1" ht="7.5" customHeight="1">
      <c r="B2" s="273"/>
      <c r="C2" s="274"/>
      <c r="D2" s="274"/>
      <c r="E2" s="274"/>
      <c r="F2" s="274"/>
      <c r="G2" s="274"/>
      <c r="H2" s="274"/>
      <c r="I2" s="274"/>
      <c r="J2" s="274"/>
      <c r="K2" s="275"/>
    </row>
    <row r="3" s="17" customFormat="1" ht="45" customHeight="1">
      <c r="B3" s="276"/>
      <c r="C3" s="277" t="s">
        <v>286</v>
      </c>
      <c r="D3" s="277"/>
      <c r="E3" s="277"/>
      <c r="F3" s="277"/>
      <c r="G3" s="277"/>
      <c r="H3" s="277"/>
      <c r="I3" s="277"/>
      <c r="J3" s="277"/>
      <c r="K3" s="278"/>
    </row>
    <row r="4" s="1" customFormat="1" ht="25.5" customHeight="1">
      <c r="B4" s="279"/>
      <c r="C4" s="280" t="s">
        <v>287</v>
      </c>
      <c r="D4" s="280"/>
      <c r="E4" s="280"/>
      <c r="F4" s="280"/>
      <c r="G4" s="280"/>
      <c r="H4" s="280"/>
      <c r="I4" s="280"/>
      <c r="J4" s="280"/>
      <c r="K4" s="281"/>
    </row>
    <row r="5" s="1" customFormat="1" ht="5.25" customHeight="1">
      <c r="B5" s="279"/>
      <c r="C5" s="282"/>
      <c r="D5" s="282"/>
      <c r="E5" s="282"/>
      <c r="F5" s="282"/>
      <c r="G5" s="282"/>
      <c r="H5" s="282"/>
      <c r="I5" s="282"/>
      <c r="J5" s="282"/>
      <c r="K5" s="281"/>
    </row>
    <row r="6" s="1" customFormat="1" ht="15" customHeight="1">
      <c r="B6" s="279"/>
      <c r="C6" s="283" t="s">
        <v>288</v>
      </c>
      <c r="D6" s="283"/>
      <c r="E6" s="283"/>
      <c r="F6" s="283"/>
      <c r="G6" s="283"/>
      <c r="H6" s="283"/>
      <c r="I6" s="283"/>
      <c r="J6" s="283"/>
      <c r="K6" s="281"/>
    </row>
    <row r="7" s="1" customFormat="1" ht="15" customHeight="1">
      <c r="B7" s="284"/>
      <c r="C7" s="283" t="s">
        <v>289</v>
      </c>
      <c r="D7" s="283"/>
      <c r="E7" s="283"/>
      <c r="F7" s="283"/>
      <c r="G7" s="283"/>
      <c r="H7" s="283"/>
      <c r="I7" s="283"/>
      <c r="J7" s="283"/>
      <c r="K7" s="281"/>
    </row>
    <row r="8" s="1" customFormat="1" ht="12.75" customHeight="1">
      <c r="B8" s="284"/>
      <c r="C8" s="283"/>
      <c r="D8" s="283"/>
      <c r="E8" s="283"/>
      <c r="F8" s="283"/>
      <c r="G8" s="283"/>
      <c r="H8" s="283"/>
      <c r="I8" s="283"/>
      <c r="J8" s="283"/>
      <c r="K8" s="281"/>
    </row>
    <row r="9" s="1" customFormat="1" ht="15" customHeight="1">
      <c r="B9" s="284"/>
      <c r="C9" s="283" t="s">
        <v>290</v>
      </c>
      <c r="D9" s="283"/>
      <c r="E9" s="283"/>
      <c r="F9" s="283"/>
      <c r="G9" s="283"/>
      <c r="H9" s="283"/>
      <c r="I9" s="283"/>
      <c r="J9" s="283"/>
      <c r="K9" s="281"/>
    </row>
    <row r="10" s="1" customFormat="1" ht="15" customHeight="1">
      <c r="B10" s="284"/>
      <c r="C10" s="283"/>
      <c r="D10" s="283" t="s">
        <v>291</v>
      </c>
      <c r="E10" s="283"/>
      <c r="F10" s="283"/>
      <c r="G10" s="283"/>
      <c r="H10" s="283"/>
      <c r="I10" s="283"/>
      <c r="J10" s="283"/>
      <c r="K10" s="281"/>
    </row>
    <row r="11" s="1" customFormat="1" ht="15" customHeight="1">
      <c r="B11" s="284"/>
      <c r="C11" s="285"/>
      <c r="D11" s="283" t="s">
        <v>292</v>
      </c>
      <c r="E11" s="283"/>
      <c r="F11" s="283"/>
      <c r="G11" s="283"/>
      <c r="H11" s="283"/>
      <c r="I11" s="283"/>
      <c r="J11" s="283"/>
      <c r="K11" s="281"/>
    </row>
    <row r="12" s="1" customFormat="1" ht="15" customHeight="1">
      <c r="B12" s="284"/>
      <c r="C12" s="285"/>
      <c r="D12" s="283"/>
      <c r="E12" s="283"/>
      <c r="F12" s="283"/>
      <c r="G12" s="283"/>
      <c r="H12" s="283"/>
      <c r="I12" s="283"/>
      <c r="J12" s="283"/>
      <c r="K12" s="281"/>
    </row>
    <row r="13" s="1" customFormat="1" ht="15" customHeight="1">
      <c r="B13" s="284"/>
      <c r="C13" s="285"/>
      <c r="D13" s="286" t="s">
        <v>293</v>
      </c>
      <c r="E13" s="283"/>
      <c r="F13" s="283"/>
      <c r="G13" s="283"/>
      <c r="H13" s="283"/>
      <c r="I13" s="283"/>
      <c r="J13" s="283"/>
      <c r="K13" s="281"/>
    </row>
    <row r="14" s="1" customFormat="1" ht="12.75" customHeight="1">
      <c r="B14" s="284"/>
      <c r="C14" s="285"/>
      <c r="D14" s="285"/>
      <c r="E14" s="285"/>
      <c r="F14" s="285"/>
      <c r="G14" s="285"/>
      <c r="H14" s="285"/>
      <c r="I14" s="285"/>
      <c r="J14" s="285"/>
      <c r="K14" s="281"/>
    </row>
    <row r="15" s="1" customFormat="1" ht="15" customHeight="1">
      <c r="B15" s="284"/>
      <c r="C15" s="285"/>
      <c r="D15" s="283" t="s">
        <v>294</v>
      </c>
      <c r="E15" s="283"/>
      <c r="F15" s="283"/>
      <c r="G15" s="283"/>
      <c r="H15" s="283"/>
      <c r="I15" s="283"/>
      <c r="J15" s="283"/>
      <c r="K15" s="281"/>
    </row>
    <row r="16" s="1" customFormat="1" ht="15" customHeight="1">
      <c r="B16" s="284"/>
      <c r="C16" s="285"/>
      <c r="D16" s="283" t="s">
        <v>295</v>
      </c>
      <c r="E16" s="283"/>
      <c r="F16" s="283"/>
      <c r="G16" s="283"/>
      <c r="H16" s="283"/>
      <c r="I16" s="283"/>
      <c r="J16" s="283"/>
      <c r="K16" s="281"/>
    </row>
    <row r="17" s="1" customFormat="1" ht="15" customHeight="1">
      <c r="B17" s="284"/>
      <c r="C17" s="285"/>
      <c r="D17" s="283" t="s">
        <v>296</v>
      </c>
      <c r="E17" s="283"/>
      <c r="F17" s="283"/>
      <c r="G17" s="283"/>
      <c r="H17" s="283"/>
      <c r="I17" s="283"/>
      <c r="J17" s="283"/>
      <c r="K17" s="281"/>
    </row>
    <row r="18" s="1" customFormat="1" ht="15" customHeight="1">
      <c r="B18" s="284"/>
      <c r="C18" s="285"/>
      <c r="D18" s="285"/>
      <c r="E18" s="287" t="s">
        <v>78</v>
      </c>
      <c r="F18" s="283" t="s">
        <v>297</v>
      </c>
      <c r="G18" s="283"/>
      <c r="H18" s="283"/>
      <c r="I18" s="283"/>
      <c r="J18" s="283"/>
      <c r="K18" s="281"/>
    </row>
    <row r="19" s="1" customFormat="1" ht="15" customHeight="1">
      <c r="B19" s="284"/>
      <c r="C19" s="285"/>
      <c r="D19" s="285"/>
      <c r="E19" s="287" t="s">
        <v>298</v>
      </c>
      <c r="F19" s="283" t="s">
        <v>299</v>
      </c>
      <c r="G19" s="283"/>
      <c r="H19" s="283"/>
      <c r="I19" s="283"/>
      <c r="J19" s="283"/>
      <c r="K19" s="281"/>
    </row>
    <row r="20" s="1" customFormat="1" ht="15" customHeight="1">
      <c r="B20" s="284"/>
      <c r="C20" s="285"/>
      <c r="D20" s="285"/>
      <c r="E20" s="287" t="s">
        <v>300</v>
      </c>
      <c r="F20" s="283" t="s">
        <v>301</v>
      </c>
      <c r="G20" s="283"/>
      <c r="H20" s="283"/>
      <c r="I20" s="283"/>
      <c r="J20" s="283"/>
      <c r="K20" s="281"/>
    </row>
    <row r="21" s="1" customFormat="1" ht="15" customHeight="1">
      <c r="B21" s="284"/>
      <c r="C21" s="285"/>
      <c r="D21" s="285"/>
      <c r="E21" s="287" t="s">
        <v>302</v>
      </c>
      <c r="F21" s="283" t="s">
        <v>303</v>
      </c>
      <c r="G21" s="283"/>
      <c r="H21" s="283"/>
      <c r="I21" s="283"/>
      <c r="J21" s="283"/>
      <c r="K21" s="281"/>
    </row>
    <row r="22" s="1" customFormat="1" ht="15" customHeight="1">
      <c r="B22" s="284"/>
      <c r="C22" s="285"/>
      <c r="D22" s="285"/>
      <c r="E22" s="287" t="s">
        <v>304</v>
      </c>
      <c r="F22" s="283" t="s">
        <v>305</v>
      </c>
      <c r="G22" s="283"/>
      <c r="H22" s="283"/>
      <c r="I22" s="283"/>
      <c r="J22" s="283"/>
      <c r="K22" s="281"/>
    </row>
    <row r="23" s="1" customFormat="1" ht="15" customHeight="1">
      <c r="B23" s="284"/>
      <c r="C23" s="285"/>
      <c r="D23" s="285"/>
      <c r="E23" s="287" t="s">
        <v>306</v>
      </c>
      <c r="F23" s="283" t="s">
        <v>307</v>
      </c>
      <c r="G23" s="283"/>
      <c r="H23" s="283"/>
      <c r="I23" s="283"/>
      <c r="J23" s="283"/>
      <c r="K23" s="281"/>
    </row>
    <row r="24" s="1" customFormat="1" ht="12.75" customHeight="1">
      <c r="B24" s="284"/>
      <c r="C24" s="285"/>
      <c r="D24" s="285"/>
      <c r="E24" s="285"/>
      <c r="F24" s="285"/>
      <c r="G24" s="285"/>
      <c r="H24" s="285"/>
      <c r="I24" s="285"/>
      <c r="J24" s="285"/>
      <c r="K24" s="281"/>
    </row>
    <row r="25" s="1" customFormat="1" ht="15" customHeight="1">
      <c r="B25" s="284"/>
      <c r="C25" s="283" t="s">
        <v>308</v>
      </c>
      <c r="D25" s="283"/>
      <c r="E25" s="283"/>
      <c r="F25" s="283"/>
      <c r="G25" s="283"/>
      <c r="H25" s="283"/>
      <c r="I25" s="283"/>
      <c r="J25" s="283"/>
      <c r="K25" s="281"/>
    </row>
    <row r="26" s="1" customFormat="1" ht="15" customHeight="1">
      <c r="B26" s="284"/>
      <c r="C26" s="283" t="s">
        <v>309</v>
      </c>
      <c r="D26" s="283"/>
      <c r="E26" s="283"/>
      <c r="F26" s="283"/>
      <c r="G26" s="283"/>
      <c r="H26" s="283"/>
      <c r="I26" s="283"/>
      <c r="J26" s="283"/>
      <c r="K26" s="281"/>
    </row>
    <row r="27" s="1" customFormat="1" ht="15" customHeight="1">
      <c r="B27" s="284"/>
      <c r="C27" s="283"/>
      <c r="D27" s="283" t="s">
        <v>310</v>
      </c>
      <c r="E27" s="283"/>
      <c r="F27" s="283"/>
      <c r="G27" s="283"/>
      <c r="H27" s="283"/>
      <c r="I27" s="283"/>
      <c r="J27" s="283"/>
      <c r="K27" s="281"/>
    </row>
    <row r="28" s="1" customFormat="1" ht="15" customHeight="1">
      <c r="B28" s="284"/>
      <c r="C28" s="285"/>
      <c r="D28" s="283" t="s">
        <v>311</v>
      </c>
      <c r="E28" s="283"/>
      <c r="F28" s="283"/>
      <c r="G28" s="283"/>
      <c r="H28" s="283"/>
      <c r="I28" s="283"/>
      <c r="J28" s="283"/>
      <c r="K28" s="281"/>
    </row>
    <row r="29" s="1" customFormat="1" ht="12.75" customHeight="1">
      <c r="B29" s="284"/>
      <c r="C29" s="285"/>
      <c r="D29" s="285"/>
      <c r="E29" s="285"/>
      <c r="F29" s="285"/>
      <c r="G29" s="285"/>
      <c r="H29" s="285"/>
      <c r="I29" s="285"/>
      <c r="J29" s="285"/>
      <c r="K29" s="281"/>
    </row>
    <row r="30" s="1" customFormat="1" ht="15" customHeight="1">
      <c r="B30" s="284"/>
      <c r="C30" s="285"/>
      <c r="D30" s="283" t="s">
        <v>312</v>
      </c>
      <c r="E30" s="283"/>
      <c r="F30" s="283"/>
      <c r="G30" s="283"/>
      <c r="H30" s="283"/>
      <c r="I30" s="283"/>
      <c r="J30" s="283"/>
      <c r="K30" s="281"/>
    </row>
    <row r="31" s="1" customFormat="1" ht="15" customHeight="1">
      <c r="B31" s="284"/>
      <c r="C31" s="285"/>
      <c r="D31" s="283" t="s">
        <v>313</v>
      </c>
      <c r="E31" s="283"/>
      <c r="F31" s="283"/>
      <c r="G31" s="283"/>
      <c r="H31" s="283"/>
      <c r="I31" s="283"/>
      <c r="J31" s="283"/>
      <c r="K31" s="281"/>
    </row>
    <row r="32" s="1" customFormat="1" ht="12.75" customHeight="1">
      <c r="B32" s="284"/>
      <c r="C32" s="285"/>
      <c r="D32" s="285"/>
      <c r="E32" s="285"/>
      <c r="F32" s="285"/>
      <c r="G32" s="285"/>
      <c r="H32" s="285"/>
      <c r="I32" s="285"/>
      <c r="J32" s="285"/>
      <c r="K32" s="281"/>
    </row>
    <row r="33" s="1" customFormat="1" ht="15" customHeight="1">
      <c r="B33" s="284"/>
      <c r="C33" s="285"/>
      <c r="D33" s="283" t="s">
        <v>314</v>
      </c>
      <c r="E33" s="283"/>
      <c r="F33" s="283"/>
      <c r="G33" s="283"/>
      <c r="H33" s="283"/>
      <c r="I33" s="283"/>
      <c r="J33" s="283"/>
      <c r="K33" s="281"/>
    </row>
    <row r="34" s="1" customFormat="1" ht="15" customHeight="1">
      <c r="B34" s="284"/>
      <c r="C34" s="285"/>
      <c r="D34" s="283" t="s">
        <v>315</v>
      </c>
      <c r="E34" s="283"/>
      <c r="F34" s="283"/>
      <c r="G34" s="283"/>
      <c r="H34" s="283"/>
      <c r="I34" s="283"/>
      <c r="J34" s="283"/>
      <c r="K34" s="281"/>
    </row>
    <row r="35" s="1" customFormat="1" ht="15" customHeight="1">
      <c r="B35" s="284"/>
      <c r="C35" s="285"/>
      <c r="D35" s="283" t="s">
        <v>316</v>
      </c>
      <c r="E35" s="283"/>
      <c r="F35" s="283"/>
      <c r="G35" s="283"/>
      <c r="H35" s="283"/>
      <c r="I35" s="283"/>
      <c r="J35" s="283"/>
      <c r="K35" s="281"/>
    </row>
    <row r="36" s="1" customFormat="1" ht="15" customHeight="1">
      <c r="B36" s="284"/>
      <c r="C36" s="285"/>
      <c r="D36" s="283"/>
      <c r="E36" s="286" t="s">
        <v>99</v>
      </c>
      <c r="F36" s="283"/>
      <c r="G36" s="283" t="s">
        <v>317</v>
      </c>
      <c r="H36" s="283"/>
      <c r="I36" s="283"/>
      <c r="J36" s="283"/>
      <c r="K36" s="281"/>
    </row>
    <row r="37" s="1" customFormat="1" ht="30.75" customHeight="1">
      <c r="B37" s="284"/>
      <c r="C37" s="285"/>
      <c r="D37" s="283"/>
      <c r="E37" s="286" t="s">
        <v>318</v>
      </c>
      <c r="F37" s="283"/>
      <c r="G37" s="283" t="s">
        <v>319</v>
      </c>
      <c r="H37" s="283"/>
      <c r="I37" s="283"/>
      <c r="J37" s="283"/>
      <c r="K37" s="281"/>
    </row>
    <row r="38" s="1" customFormat="1" ht="15" customHeight="1">
      <c r="B38" s="284"/>
      <c r="C38" s="285"/>
      <c r="D38" s="283"/>
      <c r="E38" s="286" t="s">
        <v>52</v>
      </c>
      <c r="F38" s="283"/>
      <c r="G38" s="283" t="s">
        <v>320</v>
      </c>
      <c r="H38" s="283"/>
      <c r="I38" s="283"/>
      <c r="J38" s="283"/>
      <c r="K38" s="281"/>
    </row>
    <row r="39" s="1" customFormat="1" ht="15" customHeight="1">
      <c r="B39" s="284"/>
      <c r="C39" s="285"/>
      <c r="D39" s="283"/>
      <c r="E39" s="286" t="s">
        <v>53</v>
      </c>
      <c r="F39" s="283"/>
      <c r="G39" s="283" t="s">
        <v>321</v>
      </c>
      <c r="H39" s="283"/>
      <c r="I39" s="283"/>
      <c r="J39" s="283"/>
      <c r="K39" s="281"/>
    </row>
    <row r="40" s="1" customFormat="1" ht="15" customHeight="1">
      <c r="B40" s="284"/>
      <c r="C40" s="285"/>
      <c r="D40" s="283"/>
      <c r="E40" s="286" t="s">
        <v>100</v>
      </c>
      <c r="F40" s="283"/>
      <c r="G40" s="283" t="s">
        <v>322</v>
      </c>
      <c r="H40" s="283"/>
      <c r="I40" s="283"/>
      <c r="J40" s="283"/>
      <c r="K40" s="281"/>
    </row>
    <row r="41" s="1" customFormat="1" ht="15" customHeight="1">
      <c r="B41" s="284"/>
      <c r="C41" s="285"/>
      <c r="D41" s="283"/>
      <c r="E41" s="286" t="s">
        <v>101</v>
      </c>
      <c r="F41" s="283"/>
      <c r="G41" s="283" t="s">
        <v>323</v>
      </c>
      <c r="H41" s="283"/>
      <c r="I41" s="283"/>
      <c r="J41" s="283"/>
      <c r="K41" s="281"/>
    </row>
    <row r="42" s="1" customFormat="1" ht="15" customHeight="1">
      <c r="B42" s="284"/>
      <c r="C42" s="285"/>
      <c r="D42" s="283"/>
      <c r="E42" s="286" t="s">
        <v>324</v>
      </c>
      <c r="F42" s="283"/>
      <c r="G42" s="283" t="s">
        <v>325</v>
      </c>
      <c r="H42" s="283"/>
      <c r="I42" s="283"/>
      <c r="J42" s="283"/>
      <c r="K42" s="281"/>
    </row>
    <row r="43" s="1" customFormat="1" ht="15" customHeight="1">
      <c r="B43" s="284"/>
      <c r="C43" s="285"/>
      <c r="D43" s="283"/>
      <c r="E43" s="286"/>
      <c r="F43" s="283"/>
      <c r="G43" s="283" t="s">
        <v>326</v>
      </c>
      <c r="H43" s="283"/>
      <c r="I43" s="283"/>
      <c r="J43" s="283"/>
      <c r="K43" s="281"/>
    </row>
    <row r="44" s="1" customFormat="1" ht="15" customHeight="1">
      <c r="B44" s="284"/>
      <c r="C44" s="285"/>
      <c r="D44" s="283"/>
      <c r="E44" s="286" t="s">
        <v>327</v>
      </c>
      <c r="F44" s="283"/>
      <c r="G44" s="283" t="s">
        <v>328</v>
      </c>
      <c r="H44" s="283"/>
      <c r="I44" s="283"/>
      <c r="J44" s="283"/>
      <c r="K44" s="281"/>
    </row>
    <row r="45" s="1" customFormat="1" ht="15" customHeight="1">
      <c r="B45" s="284"/>
      <c r="C45" s="285"/>
      <c r="D45" s="283"/>
      <c r="E45" s="286" t="s">
        <v>103</v>
      </c>
      <c r="F45" s="283"/>
      <c r="G45" s="283" t="s">
        <v>329</v>
      </c>
      <c r="H45" s="283"/>
      <c r="I45" s="283"/>
      <c r="J45" s="283"/>
      <c r="K45" s="281"/>
    </row>
    <row r="46" s="1" customFormat="1" ht="12.75" customHeight="1">
      <c r="B46" s="284"/>
      <c r="C46" s="285"/>
      <c r="D46" s="283"/>
      <c r="E46" s="283"/>
      <c r="F46" s="283"/>
      <c r="G46" s="283"/>
      <c r="H46" s="283"/>
      <c r="I46" s="283"/>
      <c r="J46" s="283"/>
      <c r="K46" s="281"/>
    </row>
    <row r="47" s="1" customFormat="1" ht="15" customHeight="1">
      <c r="B47" s="284"/>
      <c r="C47" s="285"/>
      <c r="D47" s="283" t="s">
        <v>330</v>
      </c>
      <c r="E47" s="283"/>
      <c r="F47" s="283"/>
      <c r="G47" s="283"/>
      <c r="H47" s="283"/>
      <c r="I47" s="283"/>
      <c r="J47" s="283"/>
      <c r="K47" s="281"/>
    </row>
    <row r="48" s="1" customFormat="1" ht="15" customHeight="1">
      <c r="B48" s="284"/>
      <c r="C48" s="285"/>
      <c r="D48" s="285"/>
      <c r="E48" s="283" t="s">
        <v>331</v>
      </c>
      <c r="F48" s="283"/>
      <c r="G48" s="283"/>
      <c r="H48" s="283"/>
      <c r="I48" s="283"/>
      <c r="J48" s="283"/>
      <c r="K48" s="281"/>
    </row>
    <row r="49" s="1" customFormat="1" ht="15" customHeight="1">
      <c r="B49" s="284"/>
      <c r="C49" s="285"/>
      <c r="D49" s="285"/>
      <c r="E49" s="283" t="s">
        <v>332</v>
      </c>
      <c r="F49" s="283"/>
      <c r="G49" s="283"/>
      <c r="H49" s="283"/>
      <c r="I49" s="283"/>
      <c r="J49" s="283"/>
      <c r="K49" s="281"/>
    </row>
    <row r="50" s="1" customFormat="1" ht="15" customHeight="1">
      <c r="B50" s="284"/>
      <c r="C50" s="285"/>
      <c r="D50" s="285"/>
      <c r="E50" s="283" t="s">
        <v>333</v>
      </c>
      <c r="F50" s="283"/>
      <c r="G50" s="283"/>
      <c r="H50" s="283"/>
      <c r="I50" s="283"/>
      <c r="J50" s="283"/>
      <c r="K50" s="281"/>
    </row>
    <row r="51" s="1" customFormat="1" ht="15" customHeight="1">
      <c r="B51" s="284"/>
      <c r="C51" s="285"/>
      <c r="D51" s="283" t="s">
        <v>334</v>
      </c>
      <c r="E51" s="283"/>
      <c r="F51" s="283"/>
      <c r="G51" s="283"/>
      <c r="H51" s="283"/>
      <c r="I51" s="283"/>
      <c r="J51" s="283"/>
      <c r="K51" s="281"/>
    </row>
    <row r="52" s="1" customFormat="1" ht="25.5" customHeight="1">
      <c r="B52" s="279"/>
      <c r="C52" s="280" t="s">
        <v>335</v>
      </c>
      <c r="D52" s="280"/>
      <c r="E52" s="280"/>
      <c r="F52" s="280"/>
      <c r="G52" s="280"/>
      <c r="H52" s="280"/>
      <c r="I52" s="280"/>
      <c r="J52" s="280"/>
      <c r="K52" s="281"/>
    </row>
    <row r="53" s="1" customFormat="1" ht="5.25" customHeight="1">
      <c r="B53" s="279"/>
      <c r="C53" s="282"/>
      <c r="D53" s="282"/>
      <c r="E53" s="282"/>
      <c r="F53" s="282"/>
      <c r="G53" s="282"/>
      <c r="H53" s="282"/>
      <c r="I53" s="282"/>
      <c r="J53" s="282"/>
      <c r="K53" s="281"/>
    </row>
    <row r="54" s="1" customFormat="1" ht="15" customHeight="1">
      <c r="B54" s="279"/>
      <c r="C54" s="283" t="s">
        <v>336</v>
      </c>
      <c r="D54" s="283"/>
      <c r="E54" s="283"/>
      <c r="F54" s="283"/>
      <c r="G54" s="283"/>
      <c r="H54" s="283"/>
      <c r="I54" s="283"/>
      <c r="J54" s="283"/>
      <c r="K54" s="281"/>
    </row>
    <row r="55" s="1" customFormat="1" ht="15" customHeight="1">
      <c r="B55" s="279"/>
      <c r="C55" s="283" t="s">
        <v>337</v>
      </c>
      <c r="D55" s="283"/>
      <c r="E55" s="283"/>
      <c r="F55" s="283"/>
      <c r="G55" s="283"/>
      <c r="H55" s="283"/>
      <c r="I55" s="283"/>
      <c r="J55" s="283"/>
      <c r="K55" s="281"/>
    </row>
    <row r="56" s="1" customFormat="1" ht="12.75" customHeight="1">
      <c r="B56" s="279"/>
      <c r="C56" s="283"/>
      <c r="D56" s="283"/>
      <c r="E56" s="283"/>
      <c r="F56" s="283"/>
      <c r="G56" s="283"/>
      <c r="H56" s="283"/>
      <c r="I56" s="283"/>
      <c r="J56" s="283"/>
      <c r="K56" s="281"/>
    </row>
    <row r="57" s="1" customFormat="1" ht="15" customHeight="1">
      <c r="B57" s="279"/>
      <c r="C57" s="283" t="s">
        <v>338</v>
      </c>
      <c r="D57" s="283"/>
      <c r="E57" s="283"/>
      <c r="F57" s="283"/>
      <c r="G57" s="283"/>
      <c r="H57" s="283"/>
      <c r="I57" s="283"/>
      <c r="J57" s="283"/>
      <c r="K57" s="281"/>
    </row>
    <row r="58" s="1" customFormat="1" ht="15" customHeight="1">
      <c r="B58" s="279"/>
      <c r="C58" s="285"/>
      <c r="D58" s="283" t="s">
        <v>339</v>
      </c>
      <c r="E58" s="283"/>
      <c r="F58" s="283"/>
      <c r="G58" s="283"/>
      <c r="H58" s="283"/>
      <c r="I58" s="283"/>
      <c r="J58" s="283"/>
      <c r="K58" s="281"/>
    </row>
    <row r="59" s="1" customFormat="1" ht="15" customHeight="1">
      <c r="B59" s="279"/>
      <c r="C59" s="285"/>
      <c r="D59" s="283" t="s">
        <v>340</v>
      </c>
      <c r="E59" s="283"/>
      <c r="F59" s="283"/>
      <c r="G59" s="283"/>
      <c r="H59" s="283"/>
      <c r="I59" s="283"/>
      <c r="J59" s="283"/>
      <c r="K59" s="281"/>
    </row>
    <row r="60" s="1" customFormat="1" ht="15" customHeight="1">
      <c r="B60" s="279"/>
      <c r="C60" s="285"/>
      <c r="D60" s="283" t="s">
        <v>341</v>
      </c>
      <c r="E60" s="283"/>
      <c r="F60" s="283"/>
      <c r="G60" s="283"/>
      <c r="H60" s="283"/>
      <c r="I60" s="283"/>
      <c r="J60" s="283"/>
      <c r="K60" s="281"/>
    </row>
    <row r="61" s="1" customFormat="1" ht="15" customHeight="1">
      <c r="B61" s="279"/>
      <c r="C61" s="285"/>
      <c r="D61" s="283" t="s">
        <v>342</v>
      </c>
      <c r="E61" s="283"/>
      <c r="F61" s="283"/>
      <c r="G61" s="283"/>
      <c r="H61" s="283"/>
      <c r="I61" s="283"/>
      <c r="J61" s="283"/>
      <c r="K61" s="281"/>
    </row>
    <row r="62" s="1" customFormat="1" ht="15" customHeight="1">
      <c r="B62" s="279"/>
      <c r="C62" s="285"/>
      <c r="D62" s="288" t="s">
        <v>343</v>
      </c>
      <c r="E62" s="288"/>
      <c r="F62" s="288"/>
      <c r="G62" s="288"/>
      <c r="H62" s="288"/>
      <c r="I62" s="288"/>
      <c r="J62" s="288"/>
      <c r="K62" s="281"/>
    </row>
    <row r="63" s="1" customFormat="1" ht="15" customHeight="1">
      <c r="B63" s="279"/>
      <c r="C63" s="285"/>
      <c r="D63" s="283" t="s">
        <v>344</v>
      </c>
      <c r="E63" s="283"/>
      <c r="F63" s="283"/>
      <c r="G63" s="283"/>
      <c r="H63" s="283"/>
      <c r="I63" s="283"/>
      <c r="J63" s="283"/>
      <c r="K63" s="281"/>
    </row>
    <row r="64" s="1" customFormat="1" ht="12.75" customHeight="1">
      <c r="B64" s="279"/>
      <c r="C64" s="285"/>
      <c r="D64" s="285"/>
      <c r="E64" s="289"/>
      <c r="F64" s="285"/>
      <c r="G64" s="285"/>
      <c r="H64" s="285"/>
      <c r="I64" s="285"/>
      <c r="J64" s="285"/>
      <c r="K64" s="281"/>
    </row>
    <row r="65" s="1" customFormat="1" ht="15" customHeight="1">
      <c r="B65" s="279"/>
      <c r="C65" s="285"/>
      <c r="D65" s="283" t="s">
        <v>345</v>
      </c>
      <c r="E65" s="283"/>
      <c r="F65" s="283"/>
      <c r="G65" s="283"/>
      <c r="H65" s="283"/>
      <c r="I65" s="283"/>
      <c r="J65" s="283"/>
      <c r="K65" s="281"/>
    </row>
    <row r="66" s="1" customFormat="1" ht="15" customHeight="1">
      <c r="B66" s="279"/>
      <c r="C66" s="285"/>
      <c r="D66" s="288" t="s">
        <v>346</v>
      </c>
      <c r="E66" s="288"/>
      <c r="F66" s="288"/>
      <c r="G66" s="288"/>
      <c r="H66" s="288"/>
      <c r="I66" s="288"/>
      <c r="J66" s="288"/>
      <c r="K66" s="281"/>
    </row>
    <row r="67" s="1" customFormat="1" ht="15" customHeight="1">
      <c r="B67" s="279"/>
      <c r="C67" s="285"/>
      <c r="D67" s="283" t="s">
        <v>347</v>
      </c>
      <c r="E67" s="283"/>
      <c r="F67" s="283"/>
      <c r="G67" s="283"/>
      <c r="H67" s="283"/>
      <c r="I67" s="283"/>
      <c r="J67" s="283"/>
      <c r="K67" s="281"/>
    </row>
    <row r="68" s="1" customFormat="1" ht="15" customHeight="1">
      <c r="B68" s="279"/>
      <c r="C68" s="285"/>
      <c r="D68" s="283" t="s">
        <v>348</v>
      </c>
      <c r="E68" s="283"/>
      <c r="F68" s="283"/>
      <c r="G68" s="283"/>
      <c r="H68" s="283"/>
      <c r="I68" s="283"/>
      <c r="J68" s="283"/>
      <c r="K68" s="281"/>
    </row>
    <row r="69" s="1" customFormat="1" ht="15" customHeight="1">
      <c r="B69" s="279"/>
      <c r="C69" s="285"/>
      <c r="D69" s="283" t="s">
        <v>349</v>
      </c>
      <c r="E69" s="283"/>
      <c r="F69" s="283"/>
      <c r="G69" s="283"/>
      <c r="H69" s="283"/>
      <c r="I69" s="283"/>
      <c r="J69" s="283"/>
      <c r="K69" s="281"/>
    </row>
    <row r="70" s="1" customFormat="1" ht="15" customHeight="1">
      <c r="B70" s="279"/>
      <c r="C70" s="285"/>
      <c r="D70" s="283" t="s">
        <v>350</v>
      </c>
      <c r="E70" s="283"/>
      <c r="F70" s="283"/>
      <c r="G70" s="283"/>
      <c r="H70" s="283"/>
      <c r="I70" s="283"/>
      <c r="J70" s="283"/>
      <c r="K70" s="281"/>
    </row>
    <row r="71" s="1" customFormat="1" ht="12.75" customHeight="1">
      <c r="B71" s="290"/>
      <c r="C71" s="291"/>
      <c r="D71" s="291"/>
      <c r="E71" s="291"/>
      <c r="F71" s="291"/>
      <c r="G71" s="291"/>
      <c r="H71" s="291"/>
      <c r="I71" s="291"/>
      <c r="J71" s="291"/>
      <c r="K71" s="292"/>
    </row>
    <row r="72" s="1" customFormat="1" ht="18.75" customHeight="1">
      <c r="B72" s="293"/>
      <c r="C72" s="293"/>
      <c r="D72" s="293"/>
      <c r="E72" s="293"/>
      <c r="F72" s="293"/>
      <c r="G72" s="293"/>
      <c r="H72" s="293"/>
      <c r="I72" s="293"/>
      <c r="J72" s="293"/>
      <c r="K72" s="294"/>
    </row>
    <row r="73" s="1" customFormat="1" ht="18.75" customHeight="1">
      <c r="B73" s="294"/>
      <c r="C73" s="294"/>
      <c r="D73" s="294"/>
      <c r="E73" s="294"/>
      <c r="F73" s="294"/>
      <c r="G73" s="294"/>
      <c r="H73" s="294"/>
      <c r="I73" s="294"/>
      <c r="J73" s="294"/>
      <c r="K73" s="294"/>
    </row>
    <row r="74" s="1" customFormat="1" ht="7.5" customHeight="1">
      <c r="B74" s="295"/>
      <c r="C74" s="296"/>
      <c r="D74" s="296"/>
      <c r="E74" s="296"/>
      <c r="F74" s="296"/>
      <c r="G74" s="296"/>
      <c r="H74" s="296"/>
      <c r="I74" s="296"/>
      <c r="J74" s="296"/>
      <c r="K74" s="297"/>
    </row>
    <row r="75" s="1" customFormat="1" ht="45" customHeight="1">
      <c r="B75" s="298"/>
      <c r="C75" s="299" t="s">
        <v>351</v>
      </c>
      <c r="D75" s="299"/>
      <c r="E75" s="299"/>
      <c r="F75" s="299"/>
      <c r="G75" s="299"/>
      <c r="H75" s="299"/>
      <c r="I75" s="299"/>
      <c r="J75" s="299"/>
      <c r="K75" s="300"/>
    </row>
    <row r="76" s="1" customFormat="1" ht="17.25" customHeight="1">
      <c r="B76" s="298"/>
      <c r="C76" s="301" t="s">
        <v>352</v>
      </c>
      <c r="D76" s="301"/>
      <c r="E76" s="301"/>
      <c r="F76" s="301" t="s">
        <v>353</v>
      </c>
      <c r="G76" s="302"/>
      <c r="H76" s="301" t="s">
        <v>53</v>
      </c>
      <c r="I76" s="301" t="s">
        <v>56</v>
      </c>
      <c r="J76" s="301" t="s">
        <v>354</v>
      </c>
      <c r="K76" s="300"/>
    </row>
    <row r="77" s="1" customFormat="1" ht="17.25" customHeight="1">
      <c r="B77" s="298"/>
      <c r="C77" s="303" t="s">
        <v>355</v>
      </c>
      <c r="D77" s="303"/>
      <c r="E77" s="303"/>
      <c r="F77" s="304" t="s">
        <v>356</v>
      </c>
      <c r="G77" s="305"/>
      <c r="H77" s="303"/>
      <c r="I77" s="303"/>
      <c r="J77" s="303" t="s">
        <v>357</v>
      </c>
      <c r="K77" s="300"/>
    </row>
    <row r="78" s="1" customFormat="1" ht="5.25" customHeight="1">
      <c r="B78" s="298"/>
      <c r="C78" s="306"/>
      <c r="D78" s="306"/>
      <c r="E78" s="306"/>
      <c r="F78" s="306"/>
      <c r="G78" s="307"/>
      <c r="H78" s="306"/>
      <c r="I78" s="306"/>
      <c r="J78" s="306"/>
      <c r="K78" s="300"/>
    </row>
    <row r="79" s="1" customFormat="1" ht="15" customHeight="1">
      <c r="B79" s="298"/>
      <c r="C79" s="286" t="s">
        <v>52</v>
      </c>
      <c r="D79" s="308"/>
      <c r="E79" s="308"/>
      <c r="F79" s="309" t="s">
        <v>358</v>
      </c>
      <c r="G79" s="310"/>
      <c r="H79" s="286" t="s">
        <v>359</v>
      </c>
      <c r="I79" s="286" t="s">
        <v>360</v>
      </c>
      <c r="J79" s="286">
        <v>20</v>
      </c>
      <c r="K79" s="300"/>
    </row>
    <row r="80" s="1" customFormat="1" ht="15" customHeight="1">
      <c r="B80" s="298"/>
      <c r="C80" s="286" t="s">
        <v>361</v>
      </c>
      <c r="D80" s="286"/>
      <c r="E80" s="286"/>
      <c r="F80" s="309" t="s">
        <v>358</v>
      </c>
      <c r="G80" s="310"/>
      <c r="H80" s="286" t="s">
        <v>362</v>
      </c>
      <c r="I80" s="286" t="s">
        <v>360</v>
      </c>
      <c r="J80" s="286">
        <v>120</v>
      </c>
      <c r="K80" s="300"/>
    </row>
    <row r="81" s="1" customFormat="1" ht="15" customHeight="1">
      <c r="B81" s="311"/>
      <c r="C81" s="286" t="s">
        <v>363</v>
      </c>
      <c r="D81" s="286"/>
      <c r="E81" s="286"/>
      <c r="F81" s="309" t="s">
        <v>364</v>
      </c>
      <c r="G81" s="310"/>
      <c r="H81" s="286" t="s">
        <v>365</v>
      </c>
      <c r="I81" s="286" t="s">
        <v>360</v>
      </c>
      <c r="J81" s="286">
        <v>50</v>
      </c>
      <c r="K81" s="300"/>
    </row>
    <row r="82" s="1" customFormat="1" ht="15" customHeight="1">
      <c r="B82" s="311"/>
      <c r="C82" s="286" t="s">
        <v>366</v>
      </c>
      <c r="D82" s="286"/>
      <c r="E82" s="286"/>
      <c r="F82" s="309" t="s">
        <v>358</v>
      </c>
      <c r="G82" s="310"/>
      <c r="H82" s="286" t="s">
        <v>367</v>
      </c>
      <c r="I82" s="286" t="s">
        <v>368</v>
      </c>
      <c r="J82" s="286"/>
      <c r="K82" s="300"/>
    </row>
    <row r="83" s="1" customFormat="1" ht="15" customHeight="1">
      <c r="B83" s="311"/>
      <c r="C83" s="312" t="s">
        <v>369</v>
      </c>
      <c r="D83" s="312"/>
      <c r="E83" s="312"/>
      <c r="F83" s="313" t="s">
        <v>364</v>
      </c>
      <c r="G83" s="312"/>
      <c r="H83" s="312" t="s">
        <v>370</v>
      </c>
      <c r="I83" s="312" t="s">
        <v>360</v>
      </c>
      <c r="J83" s="312">
        <v>15</v>
      </c>
      <c r="K83" s="300"/>
    </row>
    <row r="84" s="1" customFormat="1" ht="15" customHeight="1">
      <c r="B84" s="311"/>
      <c r="C84" s="312" t="s">
        <v>371</v>
      </c>
      <c r="D84" s="312"/>
      <c r="E84" s="312"/>
      <c r="F84" s="313" t="s">
        <v>364</v>
      </c>
      <c r="G84" s="312"/>
      <c r="H84" s="312" t="s">
        <v>372</v>
      </c>
      <c r="I84" s="312" t="s">
        <v>360</v>
      </c>
      <c r="J84" s="312">
        <v>15</v>
      </c>
      <c r="K84" s="300"/>
    </row>
    <row r="85" s="1" customFormat="1" ht="15" customHeight="1">
      <c r="B85" s="311"/>
      <c r="C85" s="312" t="s">
        <v>373</v>
      </c>
      <c r="D85" s="312"/>
      <c r="E85" s="312"/>
      <c r="F85" s="313" t="s">
        <v>364</v>
      </c>
      <c r="G85" s="312"/>
      <c r="H85" s="312" t="s">
        <v>374</v>
      </c>
      <c r="I85" s="312" t="s">
        <v>360</v>
      </c>
      <c r="J85" s="312">
        <v>20</v>
      </c>
      <c r="K85" s="300"/>
    </row>
    <row r="86" s="1" customFormat="1" ht="15" customHeight="1">
      <c r="B86" s="311"/>
      <c r="C86" s="312" t="s">
        <v>375</v>
      </c>
      <c r="D86" s="312"/>
      <c r="E86" s="312"/>
      <c r="F86" s="313" t="s">
        <v>364</v>
      </c>
      <c r="G86" s="312"/>
      <c r="H86" s="312" t="s">
        <v>376</v>
      </c>
      <c r="I86" s="312" t="s">
        <v>360</v>
      </c>
      <c r="J86" s="312">
        <v>20</v>
      </c>
      <c r="K86" s="300"/>
    </row>
    <row r="87" s="1" customFormat="1" ht="15" customHeight="1">
      <c r="B87" s="311"/>
      <c r="C87" s="286" t="s">
        <v>377</v>
      </c>
      <c r="D87" s="286"/>
      <c r="E87" s="286"/>
      <c r="F87" s="309" t="s">
        <v>364</v>
      </c>
      <c r="G87" s="310"/>
      <c r="H87" s="286" t="s">
        <v>378</v>
      </c>
      <c r="I87" s="286" t="s">
        <v>360</v>
      </c>
      <c r="J87" s="286">
        <v>50</v>
      </c>
      <c r="K87" s="300"/>
    </row>
    <row r="88" s="1" customFormat="1" ht="15" customHeight="1">
      <c r="B88" s="311"/>
      <c r="C88" s="286" t="s">
        <v>379</v>
      </c>
      <c r="D88" s="286"/>
      <c r="E88" s="286"/>
      <c r="F88" s="309" t="s">
        <v>364</v>
      </c>
      <c r="G88" s="310"/>
      <c r="H88" s="286" t="s">
        <v>380</v>
      </c>
      <c r="I88" s="286" t="s">
        <v>360</v>
      </c>
      <c r="J88" s="286">
        <v>20</v>
      </c>
      <c r="K88" s="300"/>
    </row>
    <row r="89" s="1" customFormat="1" ht="15" customHeight="1">
      <c r="B89" s="311"/>
      <c r="C89" s="286" t="s">
        <v>381</v>
      </c>
      <c r="D89" s="286"/>
      <c r="E89" s="286"/>
      <c r="F89" s="309" t="s">
        <v>364</v>
      </c>
      <c r="G89" s="310"/>
      <c r="H89" s="286" t="s">
        <v>382</v>
      </c>
      <c r="I89" s="286" t="s">
        <v>360</v>
      </c>
      <c r="J89" s="286">
        <v>20</v>
      </c>
      <c r="K89" s="300"/>
    </row>
    <row r="90" s="1" customFormat="1" ht="15" customHeight="1">
      <c r="B90" s="311"/>
      <c r="C90" s="286" t="s">
        <v>383</v>
      </c>
      <c r="D90" s="286"/>
      <c r="E90" s="286"/>
      <c r="F90" s="309" t="s">
        <v>364</v>
      </c>
      <c r="G90" s="310"/>
      <c r="H90" s="286" t="s">
        <v>384</v>
      </c>
      <c r="I90" s="286" t="s">
        <v>360</v>
      </c>
      <c r="J90" s="286">
        <v>50</v>
      </c>
      <c r="K90" s="300"/>
    </row>
    <row r="91" s="1" customFormat="1" ht="15" customHeight="1">
      <c r="B91" s="311"/>
      <c r="C91" s="286" t="s">
        <v>385</v>
      </c>
      <c r="D91" s="286"/>
      <c r="E91" s="286"/>
      <c r="F91" s="309" t="s">
        <v>364</v>
      </c>
      <c r="G91" s="310"/>
      <c r="H91" s="286" t="s">
        <v>385</v>
      </c>
      <c r="I91" s="286" t="s">
        <v>360</v>
      </c>
      <c r="J91" s="286">
        <v>50</v>
      </c>
      <c r="K91" s="300"/>
    </row>
    <row r="92" s="1" customFormat="1" ht="15" customHeight="1">
      <c r="B92" s="311"/>
      <c r="C92" s="286" t="s">
        <v>386</v>
      </c>
      <c r="D92" s="286"/>
      <c r="E92" s="286"/>
      <c r="F92" s="309" t="s">
        <v>364</v>
      </c>
      <c r="G92" s="310"/>
      <c r="H92" s="286" t="s">
        <v>387</v>
      </c>
      <c r="I92" s="286" t="s">
        <v>360</v>
      </c>
      <c r="J92" s="286">
        <v>255</v>
      </c>
      <c r="K92" s="300"/>
    </row>
    <row r="93" s="1" customFormat="1" ht="15" customHeight="1">
      <c r="B93" s="311"/>
      <c r="C93" s="286" t="s">
        <v>388</v>
      </c>
      <c r="D93" s="286"/>
      <c r="E93" s="286"/>
      <c r="F93" s="309" t="s">
        <v>358</v>
      </c>
      <c r="G93" s="310"/>
      <c r="H93" s="286" t="s">
        <v>389</v>
      </c>
      <c r="I93" s="286" t="s">
        <v>390</v>
      </c>
      <c r="J93" s="286"/>
      <c r="K93" s="300"/>
    </row>
    <row r="94" s="1" customFormat="1" ht="15" customHeight="1">
      <c r="B94" s="311"/>
      <c r="C94" s="286" t="s">
        <v>391</v>
      </c>
      <c r="D94" s="286"/>
      <c r="E94" s="286"/>
      <c r="F94" s="309" t="s">
        <v>358</v>
      </c>
      <c r="G94" s="310"/>
      <c r="H94" s="286" t="s">
        <v>392</v>
      </c>
      <c r="I94" s="286" t="s">
        <v>393</v>
      </c>
      <c r="J94" s="286"/>
      <c r="K94" s="300"/>
    </row>
    <row r="95" s="1" customFormat="1" ht="15" customHeight="1">
      <c r="B95" s="311"/>
      <c r="C95" s="286" t="s">
        <v>394</v>
      </c>
      <c r="D95" s="286"/>
      <c r="E95" s="286"/>
      <c r="F95" s="309" t="s">
        <v>358</v>
      </c>
      <c r="G95" s="310"/>
      <c r="H95" s="286" t="s">
        <v>394</v>
      </c>
      <c r="I95" s="286" t="s">
        <v>393</v>
      </c>
      <c r="J95" s="286"/>
      <c r="K95" s="300"/>
    </row>
    <row r="96" s="1" customFormat="1" ht="15" customHeight="1">
      <c r="B96" s="311"/>
      <c r="C96" s="286" t="s">
        <v>37</v>
      </c>
      <c r="D96" s="286"/>
      <c r="E96" s="286"/>
      <c r="F96" s="309" t="s">
        <v>358</v>
      </c>
      <c r="G96" s="310"/>
      <c r="H96" s="286" t="s">
        <v>395</v>
      </c>
      <c r="I96" s="286" t="s">
        <v>393</v>
      </c>
      <c r="J96" s="286"/>
      <c r="K96" s="300"/>
    </row>
    <row r="97" s="1" customFormat="1" ht="15" customHeight="1">
      <c r="B97" s="311"/>
      <c r="C97" s="286" t="s">
        <v>47</v>
      </c>
      <c r="D97" s="286"/>
      <c r="E97" s="286"/>
      <c r="F97" s="309" t="s">
        <v>358</v>
      </c>
      <c r="G97" s="310"/>
      <c r="H97" s="286" t="s">
        <v>396</v>
      </c>
      <c r="I97" s="286" t="s">
        <v>393</v>
      </c>
      <c r="J97" s="286"/>
      <c r="K97" s="300"/>
    </row>
    <row r="98" s="1" customFormat="1" ht="15" customHeight="1">
      <c r="B98" s="314"/>
      <c r="C98" s="315"/>
      <c r="D98" s="315"/>
      <c r="E98" s="315"/>
      <c r="F98" s="315"/>
      <c r="G98" s="315"/>
      <c r="H98" s="315"/>
      <c r="I98" s="315"/>
      <c r="J98" s="315"/>
      <c r="K98" s="316"/>
    </row>
    <row r="99" s="1" customFormat="1" ht="18.75" customHeight="1">
      <c r="B99" s="317"/>
      <c r="C99" s="318"/>
      <c r="D99" s="318"/>
      <c r="E99" s="318"/>
      <c r="F99" s="318"/>
      <c r="G99" s="318"/>
      <c r="H99" s="318"/>
      <c r="I99" s="318"/>
      <c r="J99" s="318"/>
      <c r="K99" s="317"/>
    </row>
    <row r="100" s="1" customFormat="1" ht="18.75" customHeight="1">
      <c r="B100" s="294"/>
      <c r="C100" s="294"/>
      <c r="D100" s="294"/>
      <c r="E100" s="294"/>
      <c r="F100" s="294"/>
      <c r="G100" s="294"/>
      <c r="H100" s="294"/>
      <c r="I100" s="294"/>
      <c r="J100" s="294"/>
      <c r="K100" s="294"/>
    </row>
    <row r="101" s="1" customFormat="1" ht="7.5" customHeight="1">
      <c r="B101" s="295"/>
      <c r="C101" s="296"/>
      <c r="D101" s="296"/>
      <c r="E101" s="296"/>
      <c r="F101" s="296"/>
      <c r="G101" s="296"/>
      <c r="H101" s="296"/>
      <c r="I101" s="296"/>
      <c r="J101" s="296"/>
      <c r="K101" s="297"/>
    </row>
    <row r="102" s="1" customFormat="1" ht="45" customHeight="1">
      <c r="B102" s="298"/>
      <c r="C102" s="299" t="s">
        <v>397</v>
      </c>
      <c r="D102" s="299"/>
      <c r="E102" s="299"/>
      <c r="F102" s="299"/>
      <c r="G102" s="299"/>
      <c r="H102" s="299"/>
      <c r="I102" s="299"/>
      <c r="J102" s="299"/>
      <c r="K102" s="300"/>
    </row>
    <row r="103" s="1" customFormat="1" ht="17.25" customHeight="1">
      <c r="B103" s="298"/>
      <c r="C103" s="301" t="s">
        <v>352</v>
      </c>
      <c r="D103" s="301"/>
      <c r="E103" s="301"/>
      <c r="F103" s="301" t="s">
        <v>353</v>
      </c>
      <c r="G103" s="302"/>
      <c r="H103" s="301" t="s">
        <v>53</v>
      </c>
      <c r="I103" s="301" t="s">
        <v>56</v>
      </c>
      <c r="J103" s="301" t="s">
        <v>354</v>
      </c>
      <c r="K103" s="300"/>
    </row>
    <row r="104" s="1" customFormat="1" ht="17.25" customHeight="1">
      <c r="B104" s="298"/>
      <c r="C104" s="303" t="s">
        <v>355</v>
      </c>
      <c r="D104" s="303"/>
      <c r="E104" s="303"/>
      <c r="F104" s="304" t="s">
        <v>356</v>
      </c>
      <c r="G104" s="305"/>
      <c r="H104" s="303"/>
      <c r="I104" s="303"/>
      <c r="J104" s="303" t="s">
        <v>357</v>
      </c>
      <c r="K104" s="300"/>
    </row>
    <row r="105" s="1" customFormat="1" ht="5.25" customHeight="1">
      <c r="B105" s="298"/>
      <c r="C105" s="301"/>
      <c r="D105" s="301"/>
      <c r="E105" s="301"/>
      <c r="F105" s="301"/>
      <c r="G105" s="319"/>
      <c r="H105" s="301"/>
      <c r="I105" s="301"/>
      <c r="J105" s="301"/>
      <c r="K105" s="300"/>
    </row>
    <row r="106" s="1" customFormat="1" ht="15" customHeight="1">
      <c r="B106" s="298"/>
      <c r="C106" s="286" t="s">
        <v>52</v>
      </c>
      <c r="D106" s="308"/>
      <c r="E106" s="308"/>
      <c r="F106" s="309" t="s">
        <v>358</v>
      </c>
      <c r="G106" s="286"/>
      <c r="H106" s="286" t="s">
        <v>398</v>
      </c>
      <c r="I106" s="286" t="s">
        <v>360</v>
      </c>
      <c r="J106" s="286">
        <v>20</v>
      </c>
      <c r="K106" s="300"/>
    </row>
    <row r="107" s="1" customFormat="1" ht="15" customHeight="1">
      <c r="B107" s="298"/>
      <c r="C107" s="286" t="s">
        <v>361</v>
      </c>
      <c r="D107" s="286"/>
      <c r="E107" s="286"/>
      <c r="F107" s="309" t="s">
        <v>358</v>
      </c>
      <c r="G107" s="286"/>
      <c r="H107" s="286" t="s">
        <v>398</v>
      </c>
      <c r="I107" s="286" t="s">
        <v>360</v>
      </c>
      <c r="J107" s="286">
        <v>120</v>
      </c>
      <c r="K107" s="300"/>
    </row>
    <row r="108" s="1" customFormat="1" ht="15" customHeight="1">
      <c r="B108" s="311"/>
      <c r="C108" s="286" t="s">
        <v>363</v>
      </c>
      <c r="D108" s="286"/>
      <c r="E108" s="286"/>
      <c r="F108" s="309" t="s">
        <v>364</v>
      </c>
      <c r="G108" s="286"/>
      <c r="H108" s="286" t="s">
        <v>398</v>
      </c>
      <c r="I108" s="286" t="s">
        <v>360</v>
      </c>
      <c r="J108" s="286">
        <v>50</v>
      </c>
      <c r="K108" s="300"/>
    </row>
    <row r="109" s="1" customFormat="1" ht="15" customHeight="1">
      <c r="B109" s="311"/>
      <c r="C109" s="286" t="s">
        <v>366</v>
      </c>
      <c r="D109" s="286"/>
      <c r="E109" s="286"/>
      <c r="F109" s="309" t="s">
        <v>358</v>
      </c>
      <c r="G109" s="286"/>
      <c r="H109" s="286" t="s">
        <v>398</v>
      </c>
      <c r="I109" s="286" t="s">
        <v>368</v>
      </c>
      <c r="J109" s="286"/>
      <c r="K109" s="300"/>
    </row>
    <row r="110" s="1" customFormat="1" ht="15" customHeight="1">
      <c r="B110" s="311"/>
      <c r="C110" s="286" t="s">
        <v>377</v>
      </c>
      <c r="D110" s="286"/>
      <c r="E110" s="286"/>
      <c r="F110" s="309" t="s">
        <v>364</v>
      </c>
      <c r="G110" s="286"/>
      <c r="H110" s="286" t="s">
        <v>398</v>
      </c>
      <c r="I110" s="286" t="s">
        <v>360</v>
      </c>
      <c r="J110" s="286">
        <v>50</v>
      </c>
      <c r="K110" s="300"/>
    </row>
    <row r="111" s="1" customFormat="1" ht="15" customHeight="1">
      <c r="B111" s="311"/>
      <c r="C111" s="286" t="s">
        <v>385</v>
      </c>
      <c r="D111" s="286"/>
      <c r="E111" s="286"/>
      <c r="F111" s="309" t="s">
        <v>364</v>
      </c>
      <c r="G111" s="286"/>
      <c r="H111" s="286" t="s">
        <v>398</v>
      </c>
      <c r="I111" s="286" t="s">
        <v>360</v>
      </c>
      <c r="J111" s="286">
        <v>50</v>
      </c>
      <c r="K111" s="300"/>
    </row>
    <row r="112" s="1" customFormat="1" ht="15" customHeight="1">
      <c r="B112" s="311"/>
      <c r="C112" s="286" t="s">
        <v>383</v>
      </c>
      <c r="D112" s="286"/>
      <c r="E112" s="286"/>
      <c r="F112" s="309" t="s">
        <v>364</v>
      </c>
      <c r="G112" s="286"/>
      <c r="H112" s="286" t="s">
        <v>398</v>
      </c>
      <c r="I112" s="286" t="s">
        <v>360</v>
      </c>
      <c r="J112" s="286">
        <v>50</v>
      </c>
      <c r="K112" s="300"/>
    </row>
    <row r="113" s="1" customFormat="1" ht="15" customHeight="1">
      <c r="B113" s="311"/>
      <c r="C113" s="286" t="s">
        <v>52</v>
      </c>
      <c r="D113" s="286"/>
      <c r="E113" s="286"/>
      <c r="F113" s="309" t="s">
        <v>358</v>
      </c>
      <c r="G113" s="286"/>
      <c r="H113" s="286" t="s">
        <v>399</v>
      </c>
      <c r="I113" s="286" t="s">
        <v>360</v>
      </c>
      <c r="J113" s="286">
        <v>20</v>
      </c>
      <c r="K113" s="300"/>
    </row>
    <row r="114" s="1" customFormat="1" ht="15" customHeight="1">
      <c r="B114" s="311"/>
      <c r="C114" s="286" t="s">
        <v>400</v>
      </c>
      <c r="D114" s="286"/>
      <c r="E114" s="286"/>
      <c r="F114" s="309" t="s">
        <v>358</v>
      </c>
      <c r="G114" s="286"/>
      <c r="H114" s="286" t="s">
        <v>401</v>
      </c>
      <c r="I114" s="286" t="s">
        <v>360</v>
      </c>
      <c r="J114" s="286">
        <v>120</v>
      </c>
      <c r="K114" s="300"/>
    </row>
    <row r="115" s="1" customFormat="1" ht="15" customHeight="1">
      <c r="B115" s="311"/>
      <c r="C115" s="286" t="s">
        <v>37</v>
      </c>
      <c r="D115" s="286"/>
      <c r="E115" s="286"/>
      <c r="F115" s="309" t="s">
        <v>358</v>
      </c>
      <c r="G115" s="286"/>
      <c r="H115" s="286" t="s">
        <v>402</v>
      </c>
      <c r="I115" s="286" t="s">
        <v>393</v>
      </c>
      <c r="J115" s="286"/>
      <c r="K115" s="300"/>
    </row>
    <row r="116" s="1" customFormat="1" ht="15" customHeight="1">
      <c r="B116" s="311"/>
      <c r="C116" s="286" t="s">
        <v>47</v>
      </c>
      <c r="D116" s="286"/>
      <c r="E116" s="286"/>
      <c r="F116" s="309" t="s">
        <v>358</v>
      </c>
      <c r="G116" s="286"/>
      <c r="H116" s="286" t="s">
        <v>403</v>
      </c>
      <c r="I116" s="286" t="s">
        <v>393</v>
      </c>
      <c r="J116" s="286"/>
      <c r="K116" s="300"/>
    </row>
    <row r="117" s="1" customFormat="1" ht="15" customHeight="1">
      <c r="B117" s="311"/>
      <c r="C117" s="286" t="s">
        <v>56</v>
      </c>
      <c r="D117" s="286"/>
      <c r="E117" s="286"/>
      <c r="F117" s="309" t="s">
        <v>358</v>
      </c>
      <c r="G117" s="286"/>
      <c r="H117" s="286" t="s">
        <v>404</v>
      </c>
      <c r="I117" s="286" t="s">
        <v>405</v>
      </c>
      <c r="J117" s="286"/>
      <c r="K117" s="300"/>
    </row>
    <row r="118" s="1" customFormat="1" ht="15" customHeight="1">
      <c r="B118" s="314"/>
      <c r="C118" s="320"/>
      <c r="D118" s="320"/>
      <c r="E118" s="320"/>
      <c r="F118" s="320"/>
      <c r="G118" s="320"/>
      <c r="H118" s="320"/>
      <c r="I118" s="320"/>
      <c r="J118" s="320"/>
      <c r="K118" s="316"/>
    </row>
    <row r="119" s="1" customFormat="1" ht="18.75" customHeight="1">
      <c r="B119" s="321"/>
      <c r="C119" s="322"/>
      <c r="D119" s="322"/>
      <c r="E119" s="322"/>
      <c r="F119" s="323"/>
      <c r="G119" s="322"/>
      <c r="H119" s="322"/>
      <c r="I119" s="322"/>
      <c r="J119" s="322"/>
      <c r="K119" s="321"/>
    </row>
    <row r="120" s="1" customFormat="1" ht="18.75" customHeight="1">
      <c r="B120" s="294"/>
      <c r="C120" s="294"/>
      <c r="D120" s="294"/>
      <c r="E120" s="294"/>
      <c r="F120" s="294"/>
      <c r="G120" s="294"/>
      <c r="H120" s="294"/>
      <c r="I120" s="294"/>
      <c r="J120" s="294"/>
      <c r="K120" s="294"/>
    </row>
    <row r="121" s="1" customFormat="1" ht="7.5" customHeight="1">
      <c r="B121" s="324"/>
      <c r="C121" s="325"/>
      <c r="D121" s="325"/>
      <c r="E121" s="325"/>
      <c r="F121" s="325"/>
      <c r="G121" s="325"/>
      <c r="H121" s="325"/>
      <c r="I121" s="325"/>
      <c r="J121" s="325"/>
      <c r="K121" s="326"/>
    </row>
    <row r="122" s="1" customFormat="1" ht="45" customHeight="1">
      <c r="B122" s="327"/>
      <c r="C122" s="277" t="s">
        <v>406</v>
      </c>
      <c r="D122" s="277"/>
      <c r="E122" s="277"/>
      <c r="F122" s="277"/>
      <c r="G122" s="277"/>
      <c r="H122" s="277"/>
      <c r="I122" s="277"/>
      <c r="J122" s="277"/>
      <c r="K122" s="328"/>
    </row>
    <row r="123" s="1" customFormat="1" ht="17.25" customHeight="1">
      <c r="B123" s="329"/>
      <c r="C123" s="301" t="s">
        <v>352</v>
      </c>
      <c r="D123" s="301"/>
      <c r="E123" s="301"/>
      <c r="F123" s="301" t="s">
        <v>353</v>
      </c>
      <c r="G123" s="302"/>
      <c r="H123" s="301" t="s">
        <v>53</v>
      </c>
      <c r="I123" s="301" t="s">
        <v>56</v>
      </c>
      <c r="J123" s="301" t="s">
        <v>354</v>
      </c>
      <c r="K123" s="330"/>
    </row>
    <row r="124" s="1" customFormat="1" ht="17.25" customHeight="1">
      <c r="B124" s="329"/>
      <c r="C124" s="303" t="s">
        <v>355</v>
      </c>
      <c r="D124" s="303"/>
      <c r="E124" s="303"/>
      <c r="F124" s="304" t="s">
        <v>356</v>
      </c>
      <c r="G124" s="305"/>
      <c r="H124" s="303"/>
      <c r="I124" s="303"/>
      <c r="J124" s="303" t="s">
        <v>357</v>
      </c>
      <c r="K124" s="330"/>
    </row>
    <row r="125" s="1" customFormat="1" ht="5.25" customHeight="1">
      <c r="B125" s="331"/>
      <c r="C125" s="306"/>
      <c r="D125" s="306"/>
      <c r="E125" s="306"/>
      <c r="F125" s="306"/>
      <c r="G125" s="332"/>
      <c r="H125" s="306"/>
      <c r="I125" s="306"/>
      <c r="J125" s="306"/>
      <c r="K125" s="333"/>
    </row>
    <row r="126" s="1" customFormat="1" ht="15" customHeight="1">
      <c r="B126" s="331"/>
      <c r="C126" s="286" t="s">
        <v>361</v>
      </c>
      <c r="D126" s="308"/>
      <c r="E126" s="308"/>
      <c r="F126" s="309" t="s">
        <v>358</v>
      </c>
      <c r="G126" s="286"/>
      <c r="H126" s="286" t="s">
        <v>398</v>
      </c>
      <c r="I126" s="286" t="s">
        <v>360</v>
      </c>
      <c r="J126" s="286">
        <v>120</v>
      </c>
      <c r="K126" s="334"/>
    </row>
    <row r="127" s="1" customFormat="1" ht="15" customHeight="1">
      <c r="B127" s="331"/>
      <c r="C127" s="286" t="s">
        <v>407</v>
      </c>
      <c r="D127" s="286"/>
      <c r="E127" s="286"/>
      <c r="F127" s="309" t="s">
        <v>358</v>
      </c>
      <c r="G127" s="286"/>
      <c r="H127" s="286" t="s">
        <v>408</v>
      </c>
      <c r="I127" s="286" t="s">
        <v>360</v>
      </c>
      <c r="J127" s="286" t="s">
        <v>409</v>
      </c>
      <c r="K127" s="334"/>
    </row>
    <row r="128" s="1" customFormat="1" ht="15" customHeight="1">
      <c r="B128" s="331"/>
      <c r="C128" s="286" t="s">
        <v>306</v>
      </c>
      <c r="D128" s="286"/>
      <c r="E128" s="286"/>
      <c r="F128" s="309" t="s">
        <v>358</v>
      </c>
      <c r="G128" s="286"/>
      <c r="H128" s="286" t="s">
        <v>410</v>
      </c>
      <c r="I128" s="286" t="s">
        <v>360</v>
      </c>
      <c r="J128" s="286" t="s">
        <v>409</v>
      </c>
      <c r="K128" s="334"/>
    </row>
    <row r="129" s="1" customFormat="1" ht="15" customHeight="1">
      <c r="B129" s="331"/>
      <c r="C129" s="286" t="s">
        <v>369</v>
      </c>
      <c r="D129" s="286"/>
      <c r="E129" s="286"/>
      <c r="F129" s="309" t="s">
        <v>364</v>
      </c>
      <c r="G129" s="286"/>
      <c r="H129" s="286" t="s">
        <v>370</v>
      </c>
      <c r="I129" s="286" t="s">
        <v>360</v>
      </c>
      <c r="J129" s="286">
        <v>15</v>
      </c>
      <c r="K129" s="334"/>
    </row>
    <row r="130" s="1" customFormat="1" ht="15" customHeight="1">
      <c r="B130" s="331"/>
      <c r="C130" s="312" t="s">
        <v>371</v>
      </c>
      <c r="D130" s="312"/>
      <c r="E130" s="312"/>
      <c r="F130" s="313" t="s">
        <v>364</v>
      </c>
      <c r="G130" s="312"/>
      <c r="H130" s="312" t="s">
        <v>372</v>
      </c>
      <c r="I130" s="312" t="s">
        <v>360</v>
      </c>
      <c r="J130" s="312">
        <v>15</v>
      </c>
      <c r="K130" s="334"/>
    </row>
    <row r="131" s="1" customFormat="1" ht="15" customHeight="1">
      <c r="B131" s="331"/>
      <c r="C131" s="312" t="s">
        <v>373</v>
      </c>
      <c r="D131" s="312"/>
      <c r="E131" s="312"/>
      <c r="F131" s="313" t="s">
        <v>364</v>
      </c>
      <c r="G131" s="312"/>
      <c r="H131" s="312" t="s">
        <v>374</v>
      </c>
      <c r="I131" s="312" t="s">
        <v>360</v>
      </c>
      <c r="J131" s="312">
        <v>20</v>
      </c>
      <c r="K131" s="334"/>
    </row>
    <row r="132" s="1" customFormat="1" ht="15" customHeight="1">
      <c r="B132" s="331"/>
      <c r="C132" s="312" t="s">
        <v>375</v>
      </c>
      <c r="D132" s="312"/>
      <c r="E132" s="312"/>
      <c r="F132" s="313" t="s">
        <v>364</v>
      </c>
      <c r="G132" s="312"/>
      <c r="H132" s="312" t="s">
        <v>376</v>
      </c>
      <c r="I132" s="312" t="s">
        <v>360</v>
      </c>
      <c r="J132" s="312">
        <v>20</v>
      </c>
      <c r="K132" s="334"/>
    </row>
    <row r="133" s="1" customFormat="1" ht="15" customHeight="1">
      <c r="B133" s="331"/>
      <c r="C133" s="286" t="s">
        <v>363</v>
      </c>
      <c r="D133" s="286"/>
      <c r="E133" s="286"/>
      <c r="F133" s="309" t="s">
        <v>364</v>
      </c>
      <c r="G133" s="286"/>
      <c r="H133" s="286" t="s">
        <v>398</v>
      </c>
      <c r="I133" s="286" t="s">
        <v>360</v>
      </c>
      <c r="J133" s="286">
        <v>50</v>
      </c>
      <c r="K133" s="334"/>
    </row>
    <row r="134" s="1" customFormat="1" ht="15" customHeight="1">
      <c r="B134" s="331"/>
      <c r="C134" s="286" t="s">
        <v>377</v>
      </c>
      <c r="D134" s="286"/>
      <c r="E134" s="286"/>
      <c r="F134" s="309" t="s">
        <v>364</v>
      </c>
      <c r="G134" s="286"/>
      <c r="H134" s="286" t="s">
        <v>398</v>
      </c>
      <c r="I134" s="286" t="s">
        <v>360</v>
      </c>
      <c r="J134" s="286">
        <v>50</v>
      </c>
      <c r="K134" s="334"/>
    </row>
    <row r="135" s="1" customFormat="1" ht="15" customHeight="1">
      <c r="B135" s="331"/>
      <c r="C135" s="286" t="s">
        <v>383</v>
      </c>
      <c r="D135" s="286"/>
      <c r="E135" s="286"/>
      <c r="F135" s="309" t="s">
        <v>364</v>
      </c>
      <c r="G135" s="286"/>
      <c r="H135" s="286" t="s">
        <v>398</v>
      </c>
      <c r="I135" s="286" t="s">
        <v>360</v>
      </c>
      <c r="J135" s="286">
        <v>50</v>
      </c>
      <c r="K135" s="334"/>
    </row>
    <row r="136" s="1" customFormat="1" ht="15" customHeight="1">
      <c r="B136" s="331"/>
      <c r="C136" s="286" t="s">
        <v>385</v>
      </c>
      <c r="D136" s="286"/>
      <c r="E136" s="286"/>
      <c r="F136" s="309" t="s">
        <v>364</v>
      </c>
      <c r="G136" s="286"/>
      <c r="H136" s="286" t="s">
        <v>398</v>
      </c>
      <c r="I136" s="286" t="s">
        <v>360</v>
      </c>
      <c r="J136" s="286">
        <v>50</v>
      </c>
      <c r="K136" s="334"/>
    </row>
    <row r="137" s="1" customFormat="1" ht="15" customHeight="1">
      <c r="B137" s="331"/>
      <c r="C137" s="286" t="s">
        <v>386</v>
      </c>
      <c r="D137" s="286"/>
      <c r="E137" s="286"/>
      <c r="F137" s="309" t="s">
        <v>364</v>
      </c>
      <c r="G137" s="286"/>
      <c r="H137" s="286" t="s">
        <v>411</v>
      </c>
      <c r="I137" s="286" t="s">
        <v>360</v>
      </c>
      <c r="J137" s="286">
        <v>255</v>
      </c>
      <c r="K137" s="334"/>
    </row>
    <row r="138" s="1" customFormat="1" ht="15" customHeight="1">
      <c r="B138" s="331"/>
      <c r="C138" s="286" t="s">
        <v>388</v>
      </c>
      <c r="D138" s="286"/>
      <c r="E138" s="286"/>
      <c r="F138" s="309" t="s">
        <v>358</v>
      </c>
      <c r="G138" s="286"/>
      <c r="H138" s="286" t="s">
        <v>412</v>
      </c>
      <c r="I138" s="286" t="s">
        <v>390</v>
      </c>
      <c r="J138" s="286"/>
      <c r="K138" s="334"/>
    </row>
    <row r="139" s="1" customFormat="1" ht="15" customHeight="1">
      <c r="B139" s="331"/>
      <c r="C139" s="286" t="s">
        <v>391</v>
      </c>
      <c r="D139" s="286"/>
      <c r="E139" s="286"/>
      <c r="F139" s="309" t="s">
        <v>358</v>
      </c>
      <c r="G139" s="286"/>
      <c r="H139" s="286" t="s">
        <v>413</v>
      </c>
      <c r="I139" s="286" t="s">
        <v>393</v>
      </c>
      <c r="J139" s="286"/>
      <c r="K139" s="334"/>
    </row>
    <row r="140" s="1" customFormat="1" ht="15" customHeight="1">
      <c r="B140" s="331"/>
      <c r="C140" s="286" t="s">
        <v>394</v>
      </c>
      <c r="D140" s="286"/>
      <c r="E140" s="286"/>
      <c r="F140" s="309" t="s">
        <v>358</v>
      </c>
      <c r="G140" s="286"/>
      <c r="H140" s="286" t="s">
        <v>394</v>
      </c>
      <c r="I140" s="286" t="s">
        <v>393</v>
      </c>
      <c r="J140" s="286"/>
      <c r="K140" s="334"/>
    </row>
    <row r="141" s="1" customFormat="1" ht="15" customHeight="1">
      <c r="B141" s="331"/>
      <c r="C141" s="286" t="s">
        <v>37</v>
      </c>
      <c r="D141" s="286"/>
      <c r="E141" s="286"/>
      <c r="F141" s="309" t="s">
        <v>358</v>
      </c>
      <c r="G141" s="286"/>
      <c r="H141" s="286" t="s">
        <v>414</v>
      </c>
      <c r="I141" s="286" t="s">
        <v>393</v>
      </c>
      <c r="J141" s="286"/>
      <c r="K141" s="334"/>
    </row>
    <row r="142" s="1" customFormat="1" ht="15" customHeight="1">
      <c r="B142" s="331"/>
      <c r="C142" s="286" t="s">
        <v>415</v>
      </c>
      <c r="D142" s="286"/>
      <c r="E142" s="286"/>
      <c r="F142" s="309" t="s">
        <v>358</v>
      </c>
      <c r="G142" s="286"/>
      <c r="H142" s="286" t="s">
        <v>416</v>
      </c>
      <c r="I142" s="286" t="s">
        <v>393</v>
      </c>
      <c r="J142" s="286"/>
      <c r="K142" s="334"/>
    </row>
    <row r="143" s="1" customFormat="1" ht="15" customHeight="1">
      <c r="B143" s="335"/>
      <c r="C143" s="336"/>
      <c r="D143" s="336"/>
      <c r="E143" s="336"/>
      <c r="F143" s="336"/>
      <c r="G143" s="336"/>
      <c r="H143" s="336"/>
      <c r="I143" s="336"/>
      <c r="J143" s="336"/>
      <c r="K143" s="337"/>
    </row>
    <row r="144" s="1" customFormat="1" ht="18.75" customHeight="1">
      <c r="B144" s="322"/>
      <c r="C144" s="322"/>
      <c r="D144" s="322"/>
      <c r="E144" s="322"/>
      <c r="F144" s="323"/>
      <c r="G144" s="322"/>
      <c r="H144" s="322"/>
      <c r="I144" s="322"/>
      <c r="J144" s="322"/>
      <c r="K144" s="322"/>
    </row>
    <row r="145" s="1" customFormat="1" ht="18.75" customHeight="1">
      <c r="B145" s="294"/>
      <c r="C145" s="294"/>
      <c r="D145" s="294"/>
      <c r="E145" s="294"/>
      <c r="F145" s="294"/>
      <c r="G145" s="294"/>
      <c r="H145" s="294"/>
      <c r="I145" s="294"/>
      <c r="J145" s="294"/>
      <c r="K145" s="294"/>
    </row>
    <row r="146" s="1" customFormat="1" ht="7.5" customHeight="1">
      <c r="B146" s="295"/>
      <c r="C146" s="296"/>
      <c r="D146" s="296"/>
      <c r="E146" s="296"/>
      <c r="F146" s="296"/>
      <c r="G146" s="296"/>
      <c r="H146" s="296"/>
      <c r="I146" s="296"/>
      <c r="J146" s="296"/>
      <c r="K146" s="297"/>
    </row>
    <row r="147" s="1" customFormat="1" ht="45" customHeight="1">
      <c r="B147" s="298"/>
      <c r="C147" s="299" t="s">
        <v>417</v>
      </c>
      <c r="D147" s="299"/>
      <c r="E147" s="299"/>
      <c r="F147" s="299"/>
      <c r="G147" s="299"/>
      <c r="H147" s="299"/>
      <c r="I147" s="299"/>
      <c r="J147" s="299"/>
      <c r="K147" s="300"/>
    </row>
    <row r="148" s="1" customFormat="1" ht="17.25" customHeight="1">
      <c r="B148" s="298"/>
      <c r="C148" s="301" t="s">
        <v>352</v>
      </c>
      <c r="D148" s="301"/>
      <c r="E148" s="301"/>
      <c r="F148" s="301" t="s">
        <v>353</v>
      </c>
      <c r="G148" s="302"/>
      <c r="H148" s="301" t="s">
        <v>53</v>
      </c>
      <c r="I148" s="301" t="s">
        <v>56</v>
      </c>
      <c r="J148" s="301" t="s">
        <v>354</v>
      </c>
      <c r="K148" s="300"/>
    </row>
    <row r="149" s="1" customFormat="1" ht="17.25" customHeight="1">
      <c r="B149" s="298"/>
      <c r="C149" s="303" t="s">
        <v>355</v>
      </c>
      <c r="D149" s="303"/>
      <c r="E149" s="303"/>
      <c r="F149" s="304" t="s">
        <v>356</v>
      </c>
      <c r="G149" s="305"/>
      <c r="H149" s="303"/>
      <c r="I149" s="303"/>
      <c r="J149" s="303" t="s">
        <v>357</v>
      </c>
      <c r="K149" s="300"/>
    </row>
    <row r="150" s="1" customFormat="1" ht="5.25" customHeight="1">
      <c r="B150" s="311"/>
      <c r="C150" s="306"/>
      <c r="D150" s="306"/>
      <c r="E150" s="306"/>
      <c r="F150" s="306"/>
      <c r="G150" s="307"/>
      <c r="H150" s="306"/>
      <c r="I150" s="306"/>
      <c r="J150" s="306"/>
      <c r="K150" s="334"/>
    </row>
    <row r="151" s="1" customFormat="1" ht="15" customHeight="1">
      <c r="B151" s="311"/>
      <c r="C151" s="338" t="s">
        <v>361</v>
      </c>
      <c r="D151" s="286"/>
      <c r="E151" s="286"/>
      <c r="F151" s="339" t="s">
        <v>358</v>
      </c>
      <c r="G151" s="286"/>
      <c r="H151" s="338" t="s">
        <v>398</v>
      </c>
      <c r="I151" s="338" t="s">
        <v>360</v>
      </c>
      <c r="J151" s="338">
        <v>120</v>
      </c>
      <c r="K151" s="334"/>
    </row>
    <row r="152" s="1" customFormat="1" ht="15" customHeight="1">
      <c r="B152" s="311"/>
      <c r="C152" s="338" t="s">
        <v>407</v>
      </c>
      <c r="D152" s="286"/>
      <c r="E152" s="286"/>
      <c r="F152" s="339" t="s">
        <v>358</v>
      </c>
      <c r="G152" s="286"/>
      <c r="H152" s="338" t="s">
        <v>418</v>
      </c>
      <c r="I152" s="338" t="s">
        <v>360</v>
      </c>
      <c r="J152" s="338" t="s">
        <v>409</v>
      </c>
      <c r="K152" s="334"/>
    </row>
    <row r="153" s="1" customFormat="1" ht="15" customHeight="1">
      <c r="B153" s="311"/>
      <c r="C153" s="338" t="s">
        <v>306</v>
      </c>
      <c r="D153" s="286"/>
      <c r="E153" s="286"/>
      <c r="F153" s="339" t="s">
        <v>358</v>
      </c>
      <c r="G153" s="286"/>
      <c r="H153" s="338" t="s">
        <v>419</v>
      </c>
      <c r="I153" s="338" t="s">
        <v>360</v>
      </c>
      <c r="J153" s="338" t="s">
        <v>409</v>
      </c>
      <c r="K153" s="334"/>
    </row>
    <row r="154" s="1" customFormat="1" ht="15" customHeight="1">
      <c r="B154" s="311"/>
      <c r="C154" s="338" t="s">
        <v>363</v>
      </c>
      <c r="D154" s="286"/>
      <c r="E154" s="286"/>
      <c r="F154" s="339" t="s">
        <v>364</v>
      </c>
      <c r="G154" s="286"/>
      <c r="H154" s="338" t="s">
        <v>398</v>
      </c>
      <c r="I154" s="338" t="s">
        <v>360</v>
      </c>
      <c r="J154" s="338">
        <v>50</v>
      </c>
      <c r="K154" s="334"/>
    </row>
    <row r="155" s="1" customFormat="1" ht="15" customHeight="1">
      <c r="B155" s="311"/>
      <c r="C155" s="338" t="s">
        <v>366</v>
      </c>
      <c r="D155" s="286"/>
      <c r="E155" s="286"/>
      <c r="F155" s="339" t="s">
        <v>358</v>
      </c>
      <c r="G155" s="286"/>
      <c r="H155" s="338" t="s">
        <v>398</v>
      </c>
      <c r="I155" s="338" t="s">
        <v>368</v>
      </c>
      <c r="J155" s="338"/>
      <c r="K155" s="334"/>
    </row>
    <row r="156" s="1" customFormat="1" ht="15" customHeight="1">
      <c r="B156" s="311"/>
      <c r="C156" s="338" t="s">
        <v>377</v>
      </c>
      <c r="D156" s="286"/>
      <c r="E156" s="286"/>
      <c r="F156" s="339" t="s">
        <v>364</v>
      </c>
      <c r="G156" s="286"/>
      <c r="H156" s="338" t="s">
        <v>398</v>
      </c>
      <c r="I156" s="338" t="s">
        <v>360</v>
      </c>
      <c r="J156" s="338">
        <v>50</v>
      </c>
      <c r="K156" s="334"/>
    </row>
    <row r="157" s="1" customFormat="1" ht="15" customHeight="1">
      <c r="B157" s="311"/>
      <c r="C157" s="338" t="s">
        <v>385</v>
      </c>
      <c r="D157" s="286"/>
      <c r="E157" s="286"/>
      <c r="F157" s="339" t="s">
        <v>364</v>
      </c>
      <c r="G157" s="286"/>
      <c r="H157" s="338" t="s">
        <v>398</v>
      </c>
      <c r="I157" s="338" t="s">
        <v>360</v>
      </c>
      <c r="J157" s="338">
        <v>50</v>
      </c>
      <c r="K157" s="334"/>
    </row>
    <row r="158" s="1" customFormat="1" ht="15" customHeight="1">
      <c r="B158" s="311"/>
      <c r="C158" s="338" t="s">
        <v>383</v>
      </c>
      <c r="D158" s="286"/>
      <c r="E158" s="286"/>
      <c r="F158" s="339" t="s">
        <v>364</v>
      </c>
      <c r="G158" s="286"/>
      <c r="H158" s="338" t="s">
        <v>398</v>
      </c>
      <c r="I158" s="338" t="s">
        <v>360</v>
      </c>
      <c r="J158" s="338">
        <v>50</v>
      </c>
      <c r="K158" s="334"/>
    </row>
    <row r="159" s="1" customFormat="1" ht="15" customHeight="1">
      <c r="B159" s="311"/>
      <c r="C159" s="338" t="s">
        <v>86</v>
      </c>
      <c r="D159" s="286"/>
      <c r="E159" s="286"/>
      <c r="F159" s="339" t="s">
        <v>358</v>
      </c>
      <c r="G159" s="286"/>
      <c r="H159" s="338" t="s">
        <v>420</v>
      </c>
      <c r="I159" s="338" t="s">
        <v>360</v>
      </c>
      <c r="J159" s="338" t="s">
        <v>421</v>
      </c>
      <c r="K159" s="334"/>
    </row>
    <row r="160" s="1" customFormat="1" ht="15" customHeight="1">
      <c r="B160" s="311"/>
      <c r="C160" s="338" t="s">
        <v>422</v>
      </c>
      <c r="D160" s="286"/>
      <c r="E160" s="286"/>
      <c r="F160" s="339" t="s">
        <v>358</v>
      </c>
      <c r="G160" s="286"/>
      <c r="H160" s="338" t="s">
        <v>423</v>
      </c>
      <c r="I160" s="338" t="s">
        <v>393</v>
      </c>
      <c r="J160" s="338"/>
      <c r="K160" s="334"/>
    </row>
    <row r="161" s="1" customFormat="1" ht="15" customHeight="1">
      <c r="B161" s="340"/>
      <c r="C161" s="320"/>
      <c r="D161" s="320"/>
      <c r="E161" s="320"/>
      <c r="F161" s="320"/>
      <c r="G161" s="320"/>
      <c r="H161" s="320"/>
      <c r="I161" s="320"/>
      <c r="J161" s="320"/>
      <c r="K161" s="341"/>
    </row>
    <row r="162" s="1" customFormat="1" ht="18.75" customHeight="1">
      <c r="B162" s="322"/>
      <c r="C162" s="332"/>
      <c r="D162" s="332"/>
      <c r="E162" s="332"/>
      <c r="F162" s="342"/>
      <c r="G162" s="332"/>
      <c r="H162" s="332"/>
      <c r="I162" s="332"/>
      <c r="J162" s="332"/>
      <c r="K162" s="322"/>
    </row>
    <row r="163" s="1" customFormat="1" ht="18.75" customHeight="1">
      <c r="B163" s="294"/>
      <c r="C163" s="294"/>
      <c r="D163" s="294"/>
      <c r="E163" s="294"/>
      <c r="F163" s="294"/>
      <c r="G163" s="294"/>
      <c r="H163" s="294"/>
      <c r="I163" s="294"/>
      <c r="J163" s="294"/>
      <c r="K163" s="294"/>
    </row>
    <row r="164" s="1" customFormat="1" ht="7.5" customHeight="1">
      <c r="B164" s="273"/>
      <c r="C164" s="274"/>
      <c r="D164" s="274"/>
      <c r="E164" s="274"/>
      <c r="F164" s="274"/>
      <c r="G164" s="274"/>
      <c r="H164" s="274"/>
      <c r="I164" s="274"/>
      <c r="J164" s="274"/>
      <c r="K164" s="275"/>
    </row>
    <row r="165" s="1" customFormat="1" ht="45" customHeight="1">
      <c r="B165" s="276"/>
      <c r="C165" s="277" t="s">
        <v>424</v>
      </c>
      <c r="D165" s="277"/>
      <c r="E165" s="277"/>
      <c r="F165" s="277"/>
      <c r="G165" s="277"/>
      <c r="H165" s="277"/>
      <c r="I165" s="277"/>
      <c r="J165" s="277"/>
      <c r="K165" s="278"/>
    </row>
    <row r="166" s="1" customFormat="1" ht="17.25" customHeight="1">
      <c r="B166" s="276"/>
      <c r="C166" s="301" t="s">
        <v>352</v>
      </c>
      <c r="D166" s="301"/>
      <c r="E166" s="301"/>
      <c r="F166" s="301" t="s">
        <v>353</v>
      </c>
      <c r="G166" s="343"/>
      <c r="H166" s="344" t="s">
        <v>53</v>
      </c>
      <c r="I166" s="344" t="s">
        <v>56</v>
      </c>
      <c r="J166" s="301" t="s">
        <v>354</v>
      </c>
      <c r="K166" s="278"/>
    </row>
    <row r="167" s="1" customFormat="1" ht="17.25" customHeight="1">
      <c r="B167" s="279"/>
      <c r="C167" s="303" t="s">
        <v>355</v>
      </c>
      <c r="D167" s="303"/>
      <c r="E167" s="303"/>
      <c r="F167" s="304" t="s">
        <v>356</v>
      </c>
      <c r="G167" s="345"/>
      <c r="H167" s="346"/>
      <c r="I167" s="346"/>
      <c r="J167" s="303" t="s">
        <v>357</v>
      </c>
      <c r="K167" s="281"/>
    </row>
    <row r="168" s="1" customFormat="1" ht="5.25" customHeight="1">
      <c r="B168" s="311"/>
      <c r="C168" s="306"/>
      <c r="D168" s="306"/>
      <c r="E168" s="306"/>
      <c r="F168" s="306"/>
      <c r="G168" s="307"/>
      <c r="H168" s="306"/>
      <c r="I168" s="306"/>
      <c r="J168" s="306"/>
      <c r="K168" s="334"/>
    </row>
    <row r="169" s="1" customFormat="1" ht="15" customHeight="1">
      <c r="B169" s="311"/>
      <c r="C169" s="286" t="s">
        <v>361</v>
      </c>
      <c r="D169" s="286"/>
      <c r="E169" s="286"/>
      <c r="F169" s="309" t="s">
        <v>358</v>
      </c>
      <c r="G169" s="286"/>
      <c r="H169" s="286" t="s">
        <v>398</v>
      </c>
      <c r="I169" s="286" t="s">
        <v>360</v>
      </c>
      <c r="J169" s="286">
        <v>120</v>
      </c>
      <c r="K169" s="334"/>
    </row>
    <row r="170" s="1" customFormat="1" ht="15" customHeight="1">
      <c r="B170" s="311"/>
      <c r="C170" s="286" t="s">
        <v>407</v>
      </c>
      <c r="D170" s="286"/>
      <c r="E170" s="286"/>
      <c r="F170" s="309" t="s">
        <v>358</v>
      </c>
      <c r="G170" s="286"/>
      <c r="H170" s="286" t="s">
        <v>408</v>
      </c>
      <c r="I170" s="286" t="s">
        <v>360</v>
      </c>
      <c r="J170" s="286" t="s">
        <v>409</v>
      </c>
      <c r="K170" s="334"/>
    </row>
    <row r="171" s="1" customFormat="1" ht="15" customHeight="1">
      <c r="B171" s="311"/>
      <c r="C171" s="286" t="s">
        <v>306</v>
      </c>
      <c r="D171" s="286"/>
      <c r="E171" s="286"/>
      <c r="F171" s="309" t="s">
        <v>358</v>
      </c>
      <c r="G171" s="286"/>
      <c r="H171" s="286" t="s">
        <v>425</v>
      </c>
      <c r="I171" s="286" t="s">
        <v>360</v>
      </c>
      <c r="J171" s="286" t="s">
        <v>409</v>
      </c>
      <c r="K171" s="334"/>
    </row>
    <row r="172" s="1" customFormat="1" ht="15" customHeight="1">
      <c r="B172" s="311"/>
      <c r="C172" s="286" t="s">
        <v>363</v>
      </c>
      <c r="D172" s="286"/>
      <c r="E172" s="286"/>
      <c r="F172" s="309" t="s">
        <v>364</v>
      </c>
      <c r="G172" s="286"/>
      <c r="H172" s="286" t="s">
        <v>425</v>
      </c>
      <c r="I172" s="286" t="s">
        <v>360</v>
      </c>
      <c r="J172" s="286">
        <v>50</v>
      </c>
      <c r="K172" s="334"/>
    </row>
    <row r="173" s="1" customFormat="1" ht="15" customHeight="1">
      <c r="B173" s="311"/>
      <c r="C173" s="286" t="s">
        <v>366</v>
      </c>
      <c r="D173" s="286"/>
      <c r="E173" s="286"/>
      <c r="F173" s="309" t="s">
        <v>358</v>
      </c>
      <c r="G173" s="286"/>
      <c r="H173" s="286" t="s">
        <v>425</v>
      </c>
      <c r="I173" s="286" t="s">
        <v>368</v>
      </c>
      <c r="J173" s="286"/>
      <c r="K173" s="334"/>
    </row>
    <row r="174" s="1" customFormat="1" ht="15" customHeight="1">
      <c r="B174" s="311"/>
      <c r="C174" s="286" t="s">
        <v>377</v>
      </c>
      <c r="D174" s="286"/>
      <c r="E174" s="286"/>
      <c r="F174" s="309" t="s">
        <v>364</v>
      </c>
      <c r="G174" s="286"/>
      <c r="H174" s="286" t="s">
        <v>425</v>
      </c>
      <c r="I174" s="286" t="s">
        <v>360</v>
      </c>
      <c r="J174" s="286">
        <v>50</v>
      </c>
      <c r="K174" s="334"/>
    </row>
    <row r="175" s="1" customFormat="1" ht="15" customHeight="1">
      <c r="B175" s="311"/>
      <c r="C175" s="286" t="s">
        <v>385</v>
      </c>
      <c r="D175" s="286"/>
      <c r="E175" s="286"/>
      <c r="F175" s="309" t="s">
        <v>364</v>
      </c>
      <c r="G175" s="286"/>
      <c r="H175" s="286" t="s">
        <v>425</v>
      </c>
      <c r="I175" s="286" t="s">
        <v>360</v>
      </c>
      <c r="J175" s="286">
        <v>50</v>
      </c>
      <c r="K175" s="334"/>
    </row>
    <row r="176" s="1" customFormat="1" ht="15" customHeight="1">
      <c r="B176" s="311"/>
      <c r="C176" s="286" t="s">
        <v>383</v>
      </c>
      <c r="D176" s="286"/>
      <c r="E176" s="286"/>
      <c r="F176" s="309" t="s">
        <v>364</v>
      </c>
      <c r="G176" s="286"/>
      <c r="H176" s="286" t="s">
        <v>425</v>
      </c>
      <c r="I176" s="286" t="s">
        <v>360</v>
      </c>
      <c r="J176" s="286">
        <v>50</v>
      </c>
      <c r="K176" s="334"/>
    </row>
    <row r="177" s="1" customFormat="1" ht="15" customHeight="1">
      <c r="B177" s="311"/>
      <c r="C177" s="286" t="s">
        <v>99</v>
      </c>
      <c r="D177" s="286"/>
      <c r="E177" s="286"/>
      <c r="F177" s="309" t="s">
        <v>358</v>
      </c>
      <c r="G177" s="286"/>
      <c r="H177" s="286" t="s">
        <v>426</v>
      </c>
      <c r="I177" s="286" t="s">
        <v>427</v>
      </c>
      <c r="J177" s="286"/>
      <c r="K177" s="334"/>
    </row>
    <row r="178" s="1" customFormat="1" ht="15" customHeight="1">
      <c r="B178" s="311"/>
      <c r="C178" s="286" t="s">
        <v>56</v>
      </c>
      <c r="D178" s="286"/>
      <c r="E178" s="286"/>
      <c r="F178" s="309" t="s">
        <v>358</v>
      </c>
      <c r="G178" s="286"/>
      <c r="H178" s="286" t="s">
        <v>428</v>
      </c>
      <c r="I178" s="286" t="s">
        <v>429</v>
      </c>
      <c r="J178" s="286">
        <v>1</v>
      </c>
      <c r="K178" s="334"/>
    </row>
    <row r="179" s="1" customFormat="1" ht="15" customHeight="1">
      <c r="B179" s="311"/>
      <c r="C179" s="286" t="s">
        <v>52</v>
      </c>
      <c r="D179" s="286"/>
      <c r="E179" s="286"/>
      <c r="F179" s="309" t="s">
        <v>358</v>
      </c>
      <c r="G179" s="286"/>
      <c r="H179" s="286" t="s">
        <v>430</v>
      </c>
      <c r="I179" s="286" t="s">
        <v>360</v>
      </c>
      <c r="J179" s="286">
        <v>20</v>
      </c>
      <c r="K179" s="334"/>
    </row>
    <row r="180" s="1" customFormat="1" ht="15" customHeight="1">
      <c r="B180" s="311"/>
      <c r="C180" s="286" t="s">
        <v>53</v>
      </c>
      <c r="D180" s="286"/>
      <c r="E180" s="286"/>
      <c r="F180" s="309" t="s">
        <v>358</v>
      </c>
      <c r="G180" s="286"/>
      <c r="H180" s="286" t="s">
        <v>431</v>
      </c>
      <c r="I180" s="286" t="s">
        <v>360</v>
      </c>
      <c r="J180" s="286">
        <v>255</v>
      </c>
      <c r="K180" s="334"/>
    </row>
    <row r="181" s="1" customFormat="1" ht="15" customHeight="1">
      <c r="B181" s="311"/>
      <c r="C181" s="286" t="s">
        <v>100</v>
      </c>
      <c r="D181" s="286"/>
      <c r="E181" s="286"/>
      <c r="F181" s="309" t="s">
        <v>358</v>
      </c>
      <c r="G181" s="286"/>
      <c r="H181" s="286" t="s">
        <v>322</v>
      </c>
      <c r="I181" s="286" t="s">
        <v>360</v>
      </c>
      <c r="J181" s="286">
        <v>10</v>
      </c>
      <c r="K181" s="334"/>
    </row>
    <row r="182" s="1" customFormat="1" ht="15" customHeight="1">
      <c r="B182" s="311"/>
      <c r="C182" s="286" t="s">
        <v>101</v>
      </c>
      <c r="D182" s="286"/>
      <c r="E182" s="286"/>
      <c r="F182" s="309" t="s">
        <v>358</v>
      </c>
      <c r="G182" s="286"/>
      <c r="H182" s="286" t="s">
        <v>432</v>
      </c>
      <c r="I182" s="286" t="s">
        <v>393</v>
      </c>
      <c r="J182" s="286"/>
      <c r="K182" s="334"/>
    </row>
    <row r="183" s="1" customFormat="1" ht="15" customHeight="1">
      <c r="B183" s="311"/>
      <c r="C183" s="286" t="s">
        <v>433</v>
      </c>
      <c r="D183" s="286"/>
      <c r="E183" s="286"/>
      <c r="F183" s="309" t="s">
        <v>358</v>
      </c>
      <c r="G183" s="286"/>
      <c r="H183" s="286" t="s">
        <v>434</v>
      </c>
      <c r="I183" s="286" t="s">
        <v>393</v>
      </c>
      <c r="J183" s="286"/>
      <c r="K183" s="334"/>
    </row>
    <row r="184" s="1" customFormat="1" ht="15" customHeight="1">
      <c r="B184" s="311"/>
      <c r="C184" s="286" t="s">
        <v>422</v>
      </c>
      <c r="D184" s="286"/>
      <c r="E184" s="286"/>
      <c r="F184" s="309" t="s">
        <v>358</v>
      </c>
      <c r="G184" s="286"/>
      <c r="H184" s="286" t="s">
        <v>435</v>
      </c>
      <c r="I184" s="286" t="s">
        <v>393</v>
      </c>
      <c r="J184" s="286"/>
      <c r="K184" s="334"/>
    </row>
    <row r="185" s="1" customFormat="1" ht="15" customHeight="1">
      <c r="B185" s="311"/>
      <c r="C185" s="286" t="s">
        <v>103</v>
      </c>
      <c r="D185" s="286"/>
      <c r="E185" s="286"/>
      <c r="F185" s="309" t="s">
        <v>364</v>
      </c>
      <c r="G185" s="286"/>
      <c r="H185" s="286" t="s">
        <v>436</v>
      </c>
      <c r="I185" s="286" t="s">
        <v>360</v>
      </c>
      <c r="J185" s="286">
        <v>50</v>
      </c>
      <c r="K185" s="334"/>
    </row>
    <row r="186" s="1" customFormat="1" ht="15" customHeight="1">
      <c r="B186" s="311"/>
      <c r="C186" s="286" t="s">
        <v>437</v>
      </c>
      <c r="D186" s="286"/>
      <c r="E186" s="286"/>
      <c r="F186" s="309" t="s">
        <v>364</v>
      </c>
      <c r="G186" s="286"/>
      <c r="H186" s="286" t="s">
        <v>438</v>
      </c>
      <c r="I186" s="286" t="s">
        <v>439</v>
      </c>
      <c r="J186" s="286"/>
      <c r="K186" s="334"/>
    </row>
    <row r="187" s="1" customFormat="1" ht="15" customHeight="1">
      <c r="B187" s="311"/>
      <c r="C187" s="286" t="s">
        <v>440</v>
      </c>
      <c r="D187" s="286"/>
      <c r="E187" s="286"/>
      <c r="F187" s="309" t="s">
        <v>364</v>
      </c>
      <c r="G187" s="286"/>
      <c r="H187" s="286" t="s">
        <v>441</v>
      </c>
      <c r="I187" s="286" t="s">
        <v>439</v>
      </c>
      <c r="J187" s="286"/>
      <c r="K187" s="334"/>
    </row>
    <row r="188" s="1" customFormat="1" ht="15" customHeight="1">
      <c r="B188" s="311"/>
      <c r="C188" s="286" t="s">
        <v>442</v>
      </c>
      <c r="D188" s="286"/>
      <c r="E188" s="286"/>
      <c r="F188" s="309" t="s">
        <v>364</v>
      </c>
      <c r="G188" s="286"/>
      <c r="H188" s="286" t="s">
        <v>443</v>
      </c>
      <c r="I188" s="286" t="s">
        <v>439</v>
      </c>
      <c r="J188" s="286"/>
      <c r="K188" s="334"/>
    </row>
    <row r="189" s="1" customFormat="1" ht="15" customHeight="1">
      <c r="B189" s="311"/>
      <c r="C189" s="347" t="s">
        <v>444</v>
      </c>
      <c r="D189" s="286"/>
      <c r="E189" s="286"/>
      <c r="F189" s="309" t="s">
        <v>364</v>
      </c>
      <c r="G189" s="286"/>
      <c r="H189" s="286" t="s">
        <v>445</v>
      </c>
      <c r="I189" s="286" t="s">
        <v>446</v>
      </c>
      <c r="J189" s="348" t="s">
        <v>447</v>
      </c>
      <c r="K189" s="334"/>
    </row>
    <row r="190" s="18" customFormat="1" ht="15" customHeight="1">
      <c r="B190" s="349"/>
      <c r="C190" s="350" t="s">
        <v>448</v>
      </c>
      <c r="D190" s="351"/>
      <c r="E190" s="351"/>
      <c r="F190" s="352" t="s">
        <v>364</v>
      </c>
      <c r="G190" s="351"/>
      <c r="H190" s="351" t="s">
        <v>449</v>
      </c>
      <c r="I190" s="351" t="s">
        <v>446</v>
      </c>
      <c r="J190" s="353" t="s">
        <v>447</v>
      </c>
      <c r="K190" s="354"/>
    </row>
    <row r="191" s="1" customFormat="1" ht="15" customHeight="1">
      <c r="B191" s="311"/>
      <c r="C191" s="347" t="s">
        <v>41</v>
      </c>
      <c r="D191" s="286"/>
      <c r="E191" s="286"/>
      <c r="F191" s="309" t="s">
        <v>358</v>
      </c>
      <c r="G191" s="286"/>
      <c r="H191" s="283" t="s">
        <v>450</v>
      </c>
      <c r="I191" s="286" t="s">
        <v>451</v>
      </c>
      <c r="J191" s="286"/>
      <c r="K191" s="334"/>
    </row>
    <row r="192" s="1" customFormat="1" ht="15" customHeight="1">
      <c r="B192" s="311"/>
      <c r="C192" s="347" t="s">
        <v>452</v>
      </c>
      <c r="D192" s="286"/>
      <c r="E192" s="286"/>
      <c r="F192" s="309" t="s">
        <v>358</v>
      </c>
      <c r="G192" s="286"/>
      <c r="H192" s="286" t="s">
        <v>453</v>
      </c>
      <c r="I192" s="286" t="s">
        <v>393</v>
      </c>
      <c r="J192" s="286"/>
      <c r="K192" s="334"/>
    </row>
    <row r="193" s="1" customFormat="1" ht="15" customHeight="1">
      <c r="B193" s="311"/>
      <c r="C193" s="347" t="s">
        <v>454</v>
      </c>
      <c r="D193" s="286"/>
      <c r="E193" s="286"/>
      <c r="F193" s="309" t="s">
        <v>358</v>
      </c>
      <c r="G193" s="286"/>
      <c r="H193" s="286" t="s">
        <v>455</v>
      </c>
      <c r="I193" s="286" t="s">
        <v>393</v>
      </c>
      <c r="J193" s="286"/>
      <c r="K193" s="334"/>
    </row>
    <row r="194" s="1" customFormat="1" ht="15" customHeight="1">
      <c r="B194" s="311"/>
      <c r="C194" s="347" t="s">
        <v>456</v>
      </c>
      <c r="D194" s="286"/>
      <c r="E194" s="286"/>
      <c r="F194" s="309" t="s">
        <v>364</v>
      </c>
      <c r="G194" s="286"/>
      <c r="H194" s="286" t="s">
        <v>457</v>
      </c>
      <c r="I194" s="286" t="s">
        <v>393</v>
      </c>
      <c r="J194" s="286"/>
      <c r="K194" s="334"/>
    </row>
    <row r="195" s="1" customFormat="1" ht="15" customHeight="1">
      <c r="B195" s="340"/>
      <c r="C195" s="355"/>
      <c r="D195" s="320"/>
      <c r="E195" s="320"/>
      <c r="F195" s="320"/>
      <c r="G195" s="320"/>
      <c r="H195" s="320"/>
      <c r="I195" s="320"/>
      <c r="J195" s="320"/>
      <c r="K195" s="341"/>
    </row>
    <row r="196" s="1" customFormat="1" ht="18.75" customHeight="1">
      <c r="B196" s="322"/>
      <c r="C196" s="332"/>
      <c r="D196" s="332"/>
      <c r="E196" s="332"/>
      <c r="F196" s="342"/>
      <c r="G196" s="332"/>
      <c r="H196" s="332"/>
      <c r="I196" s="332"/>
      <c r="J196" s="332"/>
      <c r="K196" s="322"/>
    </row>
    <row r="197" s="1" customFormat="1" ht="18.75" customHeight="1">
      <c r="B197" s="322"/>
      <c r="C197" s="332"/>
      <c r="D197" s="332"/>
      <c r="E197" s="332"/>
      <c r="F197" s="342"/>
      <c r="G197" s="332"/>
      <c r="H197" s="332"/>
      <c r="I197" s="332"/>
      <c r="J197" s="332"/>
      <c r="K197" s="322"/>
    </row>
    <row r="198" s="1" customFormat="1" ht="18.75" customHeight="1">
      <c r="B198" s="294"/>
      <c r="C198" s="294"/>
      <c r="D198" s="294"/>
      <c r="E198" s="294"/>
      <c r="F198" s="294"/>
      <c r="G198" s="294"/>
      <c r="H198" s="294"/>
      <c r="I198" s="294"/>
      <c r="J198" s="294"/>
      <c r="K198" s="294"/>
    </row>
    <row r="199" s="1" customFormat="1" ht="13.5">
      <c r="B199" s="273"/>
      <c r="C199" s="274"/>
      <c r="D199" s="274"/>
      <c r="E199" s="274"/>
      <c r="F199" s="274"/>
      <c r="G199" s="274"/>
      <c r="H199" s="274"/>
      <c r="I199" s="274"/>
      <c r="J199" s="274"/>
      <c r="K199" s="275"/>
    </row>
    <row r="200" s="1" customFormat="1" ht="21">
      <c r="B200" s="276"/>
      <c r="C200" s="277" t="s">
        <v>458</v>
      </c>
      <c r="D200" s="277"/>
      <c r="E200" s="277"/>
      <c r="F200" s="277"/>
      <c r="G200" s="277"/>
      <c r="H200" s="277"/>
      <c r="I200" s="277"/>
      <c r="J200" s="277"/>
      <c r="K200" s="278"/>
    </row>
    <row r="201" s="1" customFormat="1" ht="25.5" customHeight="1">
      <c r="B201" s="276"/>
      <c r="C201" s="356" t="s">
        <v>459</v>
      </c>
      <c r="D201" s="356"/>
      <c r="E201" s="356"/>
      <c r="F201" s="356" t="s">
        <v>460</v>
      </c>
      <c r="G201" s="357"/>
      <c r="H201" s="356" t="s">
        <v>461</v>
      </c>
      <c r="I201" s="356"/>
      <c r="J201" s="356"/>
      <c r="K201" s="278"/>
    </row>
    <row r="202" s="1" customFormat="1" ht="5.25" customHeight="1">
      <c r="B202" s="311"/>
      <c r="C202" s="306"/>
      <c r="D202" s="306"/>
      <c r="E202" s="306"/>
      <c r="F202" s="306"/>
      <c r="G202" s="332"/>
      <c r="H202" s="306"/>
      <c r="I202" s="306"/>
      <c r="J202" s="306"/>
      <c r="K202" s="334"/>
    </row>
    <row r="203" s="1" customFormat="1" ht="15" customHeight="1">
      <c r="B203" s="311"/>
      <c r="C203" s="286" t="s">
        <v>451</v>
      </c>
      <c r="D203" s="286"/>
      <c r="E203" s="286"/>
      <c r="F203" s="309" t="s">
        <v>42</v>
      </c>
      <c r="G203" s="286"/>
      <c r="H203" s="286" t="s">
        <v>462</v>
      </c>
      <c r="I203" s="286"/>
      <c r="J203" s="286"/>
      <c r="K203" s="334"/>
    </row>
    <row r="204" s="1" customFormat="1" ht="15" customHeight="1">
      <c r="B204" s="311"/>
      <c r="C204" s="286"/>
      <c r="D204" s="286"/>
      <c r="E204" s="286"/>
      <c r="F204" s="309" t="s">
        <v>43</v>
      </c>
      <c r="G204" s="286"/>
      <c r="H204" s="286" t="s">
        <v>463</v>
      </c>
      <c r="I204" s="286"/>
      <c r="J204" s="286"/>
      <c r="K204" s="334"/>
    </row>
    <row r="205" s="1" customFormat="1" ht="15" customHeight="1">
      <c r="B205" s="311"/>
      <c r="C205" s="286"/>
      <c r="D205" s="286"/>
      <c r="E205" s="286"/>
      <c r="F205" s="309" t="s">
        <v>46</v>
      </c>
      <c r="G205" s="286"/>
      <c r="H205" s="286" t="s">
        <v>464</v>
      </c>
      <c r="I205" s="286"/>
      <c r="J205" s="286"/>
      <c r="K205" s="334"/>
    </row>
    <row r="206" s="1" customFormat="1" ht="15" customHeight="1">
      <c r="B206" s="311"/>
      <c r="C206" s="286"/>
      <c r="D206" s="286"/>
      <c r="E206" s="286"/>
      <c r="F206" s="309" t="s">
        <v>44</v>
      </c>
      <c r="G206" s="286"/>
      <c r="H206" s="286" t="s">
        <v>465</v>
      </c>
      <c r="I206" s="286"/>
      <c r="J206" s="286"/>
      <c r="K206" s="334"/>
    </row>
    <row r="207" s="1" customFormat="1" ht="15" customHeight="1">
      <c r="B207" s="311"/>
      <c r="C207" s="286"/>
      <c r="D207" s="286"/>
      <c r="E207" s="286"/>
      <c r="F207" s="309" t="s">
        <v>45</v>
      </c>
      <c r="G207" s="286"/>
      <c r="H207" s="286" t="s">
        <v>466</v>
      </c>
      <c r="I207" s="286"/>
      <c r="J207" s="286"/>
      <c r="K207" s="334"/>
    </row>
    <row r="208" s="1" customFormat="1" ht="15" customHeight="1">
      <c r="B208" s="311"/>
      <c r="C208" s="286"/>
      <c r="D208" s="286"/>
      <c r="E208" s="286"/>
      <c r="F208" s="309"/>
      <c r="G208" s="286"/>
      <c r="H208" s="286"/>
      <c r="I208" s="286"/>
      <c r="J208" s="286"/>
      <c r="K208" s="334"/>
    </row>
    <row r="209" s="1" customFormat="1" ht="15" customHeight="1">
      <c r="B209" s="311"/>
      <c r="C209" s="286" t="s">
        <v>405</v>
      </c>
      <c r="D209" s="286"/>
      <c r="E209" s="286"/>
      <c r="F209" s="309" t="s">
        <v>78</v>
      </c>
      <c r="G209" s="286"/>
      <c r="H209" s="286" t="s">
        <v>467</v>
      </c>
      <c r="I209" s="286"/>
      <c r="J209" s="286"/>
      <c r="K209" s="334"/>
    </row>
    <row r="210" s="1" customFormat="1" ht="15" customHeight="1">
      <c r="B210" s="311"/>
      <c r="C210" s="286"/>
      <c r="D210" s="286"/>
      <c r="E210" s="286"/>
      <c r="F210" s="309" t="s">
        <v>300</v>
      </c>
      <c r="G210" s="286"/>
      <c r="H210" s="286" t="s">
        <v>301</v>
      </c>
      <c r="I210" s="286"/>
      <c r="J210" s="286"/>
      <c r="K210" s="334"/>
    </row>
    <row r="211" s="1" customFormat="1" ht="15" customHeight="1">
      <c r="B211" s="311"/>
      <c r="C211" s="286"/>
      <c r="D211" s="286"/>
      <c r="E211" s="286"/>
      <c r="F211" s="309" t="s">
        <v>298</v>
      </c>
      <c r="G211" s="286"/>
      <c r="H211" s="286" t="s">
        <v>468</v>
      </c>
      <c r="I211" s="286"/>
      <c r="J211" s="286"/>
      <c r="K211" s="334"/>
    </row>
    <row r="212" s="1" customFormat="1" ht="15" customHeight="1">
      <c r="B212" s="358"/>
      <c r="C212" s="286"/>
      <c r="D212" s="286"/>
      <c r="E212" s="286"/>
      <c r="F212" s="309" t="s">
        <v>302</v>
      </c>
      <c r="G212" s="347"/>
      <c r="H212" s="338" t="s">
        <v>303</v>
      </c>
      <c r="I212" s="338"/>
      <c r="J212" s="338"/>
      <c r="K212" s="359"/>
    </row>
    <row r="213" s="1" customFormat="1" ht="15" customHeight="1">
      <c r="B213" s="358"/>
      <c r="C213" s="286"/>
      <c r="D213" s="286"/>
      <c r="E213" s="286"/>
      <c r="F213" s="309" t="s">
        <v>304</v>
      </c>
      <c r="G213" s="347"/>
      <c r="H213" s="338" t="s">
        <v>469</v>
      </c>
      <c r="I213" s="338"/>
      <c r="J213" s="338"/>
      <c r="K213" s="359"/>
    </row>
    <row r="214" s="1" customFormat="1" ht="15" customHeight="1">
      <c r="B214" s="358"/>
      <c r="C214" s="286"/>
      <c r="D214" s="286"/>
      <c r="E214" s="286"/>
      <c r="F214" s="309"/>
      <c r="G214" s="347"/>
      <c r="H214" s="338"/>
      <c r="I214" s="338"/>
      <c r="J214" s="338"/>
      <c r="K214" s="359"/>
    </row>
    <row r="215" s="1" customFormat="1" ht="15" customHeight="1">
      <c r="B215" s="358"/>
      <c r="C215" s="286" t="s">
        <v>429</v>
      </c>
      <c r="D215" s="286"/>
      <c r="E215" s="286"/>
      <c r="F215" s="309">
        <v>1</v>
      </c>
      <c r="G215" s="347"/>
      <c r="H215" s="338" t="s">
        <v>470</v>
      </c>
      <c r="I215" s="338"/>
      <c r="J215" s="338"/>
      <c r="K215" s="359"/>
    </row>
    <row r="216" s="1" customFormat="1" ht="15" customHeight="1">
      <c r="B216" s="358"/>
      <c r="C216" s="286"/>
      <c r="D216" s="286"/>
      <c r="E216" s="286"/>
      <c r="F216" s="309">
        <v>2</v>
      </c>
      <c r="G216" s="347"/>
      <c r="H216" s="338" t="s">
        <v>471</v>
      </c>
      <c r="I216" s="338"/>
      <c r="J216" s="338"/>
      <c r="K216" s="359"/>
    </row>
    <row r="217" s="1" customFormat="1" ht="15" customHeight="1">
      <c r="B217" s="358"/>
      <c r="C217" s="286"/>
      <c r="D217" s="286"/>
      <c r="E217" s="286"/>
      <c r="F217" s="309">
        <v>3</v>
      </c>
      <c r="G217" s="347"/>
      <c r="H217" s="338" t="s">
        <v>472</v>
      </c>
      <c r="I217" s="338"/>
      <c r="J217" s="338"/>
      <c r="K217" s="359"/>
    </row>
    <row r="218" s="1" customFormat="1" ht="15" customHeight="1">
      <c r="B218" s="358"/>
      <c r="C218" s="286"/>
      <c r="D218" s="286"/>
      <c r="E218" s="286"/>
      <c r="F218" s="309">
        <v>4</v>
      </c>
      <c r="G218" s="347"/>
      <c r="H218" s="338" t="s">
        <v>473</v>
      </c>
      <c r="I218" s="338"/>
      <c r="J218" s="338"/>
      <c r="K218" s="359"/>
    </row>
    <row r="219" s="1" customFormat="1" ht="12.75" customHeight="1">
      <c r="B219" s="360"/>
      <c r="C219" s="361"/>
      <c r="D219" s="361"/>
      <c r="E219" s="361"/>
      <c r="F219" s="361"/>
      <c r="G219" s="361"/>
      <c r="H219" s="361"/>
      <c r="I219" s="361"/>
      <c r="J219" s="361"/>
      <c r="K219" s="362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NTB\admin</dc:creator>
  <cp:lastModifiedBy>NTB\admin</cp:lastModifiedBy>
  <dcterms:created xsi:type="dcterms:W3CDTF">2024-07-16T12:12:28Z</dcterms:created>
  <dcterms:modified xsi:type="dcterms:W3CDTF">2024-07-16T12:12:30Z</dcterms:modified>
</cp:coreProperties>
</file>